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GENERAL FUND STMT DETAIL" sheetId="1" r:id="rId1"/>
  </sheets>
  <definedNames>
    <definedName name="_xlnm.Print_Titles" localSheetId="0">'GENERAL FUND STMT DETAIL'!$7:$7</definedName>
  </definedNames>
  <calcPr calcId="145621"/>
</workbook>
</file>

<file path=xl/calcChain.xml><?xml version="1.0" encoding="utf-8"?>
<calcChain xmlns="http://schemas.openxmlformats.org/spreadsheetml/2006/main">
  <c r="F131" i="1" l="1"/>
  <c r="I113" i="1" l="1"/>
  <c r="G113" i="1"/>
  <c r="F113" i="1"/>
  <c r="D113" i="1"/>
  <c r="C113" i="1"/>
  <c r="J111" i="1"/>
  <c r="H111" i="1"/>
  <c r="E111" i="1"/>
  <c r="J110" i="1"/>
  <c r="H110" i="1"/>
  <c r="E110" i="1"/>
  <c r="J109" i="1"/>
  <c r="H109" i="1"/>
  <c r="E109" i="1"/>
  <c r="J108" i="1"/>
  <c r="H108" i="1"/>
  <c r="E108" i="1"/>
  <c r="J107" i="1"/>
  <c r="H107" i="1"/>
  <c r="E107" i="1"/>
  <c r="J106" i="1"/>
  <c r="H106" i="1"/>
  <c r="E106" i="1"/>
  <c r="J105" i="1"/>
  <c r="H105" i="1"/>
  <c r="E105" i="1"/>
  <c r="J104" i="1"/>
  <c r="H104" i="1"/>
  <c r="E104" i="1"/>
  <c r="J103" i="1"/>
  <c r="H103" i="1"/>
  <c r="E103" i="1"/>
  <c r="J102" i="1"/>
  <c r="H102" i="1"/>
  <c r="E102" i="1"/>
  <c r="J101" i="1"/>
  <c r="H101" i="1"/>
  <c r="E101" i="1"/>
  <c r="J100" i="1"/>
  <c r="H100" i="1"/>
  <c r="E100" i="1"/>
  <c r="J99" i="1"/>
  <c r="H99" i="1"/>
  <c r="E99" i="1"/>
  <c r="J98" i="1"/>
  <c r="H98" i="1"/>
  <c r="E98" i="1"/>
  <c r="J97" i="1"/>
  <c r="H97" i="1"/>
  <c r="E97" i="1"/>
  <c r="J96" i="1"/>
  <c r="H96" i="1"/>
  <c r="E96" i="1"/>
  <c r="J95" i="1"/>
  <c r="H95" i="1"/>
  <c r="E95" i="1"/>
  <c r="J94" i="1"/>
  <c r="H94" i="1"/>
  <c r="E94" i="1"/>
  <c r="J93" i="1"/>
  <c r="H93" i="1"/>
  <c r="E93" i="1"/>
  <c r="J92" i="1"/>
  <c r="H92" i="1"/>
  <c r="E92" i="1"/>
  <c r="J91" i="1"/>
  <c r="H91" i="1"/>
  <c r="E91" i="1"/>
  <c r="J90" i="1"/>
  <c r="H90" i="1"/>
  <c r="E90" i="1"/>
  <c r="J89" i="1"/>
  <c r="H89" i="1"/>
  <c r="E89" i="1"/>
  <c r="J88" i="1"/>
  <c r="H88" i="1"/>
  <c r="E88" i="1"/>
  <c r="J87" i="1"/>
  <c r="H87" i="1"/>
  <c r="E87" i="1"/>
  <c r="J86" i="1"/>
  <c r="H86" i="1"/>
  <c r="E86" i="1"/>
  <c r="J85" i="1"/>
  <c r="H85" i="1"/>
  <c r="E85" i="1"/>
  <c r="J84" i="1"/>
  <c r="H84" i="1"/>
  <c r="E84" i="1"/>
  <c r="J83" i="1"/>
  <c r="H83" i="1"/>
  <c r="E83" i="1"/>
  <c r="J82" i="1"/>
  <c r="H82" i="1"/>
  <c r="E82" i="1"/>
  <c r="J81" i="1"/>
  <c r="H81" i="1"/>
  <c r="E81" i="1"/>
  <c r="J80" i="1"/>
  <c r="H80" i="1"/>
  <c r="E80" i="1"/>
  <c r="J79" i="1"/>
  <c r="H79" i="1"/>
  <c r="E79" i="1"/>
  <c r="J78" i="1"/>
  <c r="H78" i="1"/>
  <c r="E78" i="1"/>
  <c r="J77" i="1"/>
  <c r="H77" i="1"/>
  <c r="E77" i="1"/>
  <c r="J76" i="1"/>
  <c r="H76" i="1"/>
  <c r="E76" i="1"/>
  <c r="J75" i="1"/>
  <c r="H75" i="1"/>
  <c r="E75" i="1"/>
  <c r="J74" i="1"/>
  <c r="H74" i="1"/>
  <c r="E74" i="1"/>
  <c r="J73" i="1"/>
  <c r="H73" i="1"/>
  <c r="E73" i="1"/>
  <c r="J72" i="1"/>
  <c r="H72" i="1"/>
  <c r="E72" i="1"/>
  <c r="J71" i="1"/>
  <c r="H71" i="1"/>
  <c r="E71" i="1"/>
  <c r="J70" i="1"/>
  <c r="H70" i="1"/>
  <c r="E70" i="1"/>
  <c r="J69" i="1"/>
  <c r="H69" i="1"/>
  <c r="E69" i="1"/>
  <c r="J68" i="1"/>
  <c r="H68" i="1"/>
  <c r="E68" i="1"/>
  <c r="J67" i="1"/>
  <c r="H67" i="1"/>
  <c r="E67" i="1"/>
  <c r="J66" i="1"/>
  <c r="H66" i="1"/>
  <c r="E66" i="1"/>
  <c r="J65" i="1"/>
  <c r="H65" i="1"/>
  <c r="E65" i="1"/>
  <c r="J64" i="1"/>
  <c r="H64" i="1"/>
  <c r="E64" i="1"/>
  <c r="J63" i="1"/>
  <c r="H63" i="1"/>
  <c r="E63" i="1"/>
  <c r="J62" i="1"/>
  <c r="H62" i="1"/>
  <c r="E62" i="1"/>
  <c r="J61" i="1"/>
  <c r="H61" i="1"/>
  <c r="E61" i="1"/>
  <c r="J60" i="1"/>
  <c r="H60" i="1"/>
  <c r="E60" i="1"/>
  <c r="J59" i="1"/>
  <c r="H59" i="1"/>
  <c r="E59" i="1"/>
  <c r="J58" i="1"/>
  <c r="H58" i="1"/>
  <c r="E58" i="1"/>
  <c r="J57" i="1"/>
  <c r="H57" i="1"/>
  <c r="E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H35" i="1"/>
  <c r="E35" i="1"/>
  <c r="J34" i="1"/>
  <c r="H34" i="1"/>
  <c r="E34" i="1"/>
  <c r="J33" i="1"/>
  <c r="H33" i="1"/>
  <c r="E33" i="1"/>
  <c r="J32" i="1"/>
  <c r="H32" i="1"/>
  <c r="E32" i="1"/>
  <c r="J31" i="1"/>
  <c r="H31" i="1"/>
  <c r="E31" i="1"/>
  <c r="J30" i="1"/>
  <c r="H30" i="1"/>
  <c r="E30" i="1"/>
  <c r="J29" i="1"/>
  <c r="H29" i="1"/>
  <c r="E29" i="1"/>
  <c r="J28" i="1"/>
  <c r="H28" i="1"/>
  <c r="E28" i="1"/>
  <c r="J27" i="1"/>
  <c r="H27" i="1"/>
  <c r="E27" i="1"/>
  <c r="J26" i="1"/>
  <c r="H26" i="1"/>
  <c r="E26" i="1"/>
  <c r="J25" i="1"/>
  <c r="H25" i="1"/>
  <c r="E25" i="1"/>
  <c r="J24" i="1"/>
  <c r="H24" i="1"/>
  <c r="E24" i="1"/>
  <c r="I20" i="1"/>
  <c r="G20" i="1"/>
  <c r="G115" i="1" s="1"/>
  <c r="F20" i="1"/>
  <c r="F115" i="1" s="1"/>
  <c r="F122" i="1" s="1"/>
  <c r="D20" i="1"/>
  <c r="D115" i="1" s="1"/>
  <c r="C20" i="1"/>
  <c r="E20" i="1" s="1"/>
  <c r="J18" i="1"/>
  <c r="H18" i="1"/>
  <c r="E18" i="1"/>
  <c r="J17" i="1"/>
  <c r="H17" i="1"/>
  <c r="E17" i="1"/>
  <c r="J16" i="1"/>
  <c r="H16" i="1"/>
  <c r="E16" i="1"/>
  <c r="J15" i="1"/>
  <c r="H15" i="1"/>
  <c r="E15" i="1"/>
  <c r="J14" i="1"/>
  <c r="H14" i="1"/>
  <c r="E14" i="1"/>
  <c r="J13" i="1"/>
  <c r="H13" i="1"/>
  <c r="E13" i="1"/>
  <c r="J12" i="1"/>
  <c r="H12" i="1"/>
  <c r="E12" i="1"/>
  <c r="J11" i="1"/>
  <c r="H11" i="1"/>
  <c r="E11" i="1"/>
  <c r="J10" i="1"/>
  <c r="H10" i="1"/>
  <c r="E10" i="1"/>
  <c r="J9" i="1"/>
  <c r="H9" i="1"/>
  <c r="E9" i="1"/>
  <c r="J20" i="1" l="1"/>
  <c r="J113" i="1"/>
  <c r="H115" i="1"/>
  <c r="H20" i="1"/>
  <c r="F127" i="1"/>
  <c r="H113" i="1"/>
  <c r="C115" i="1"/>
  <c r="I115" i="1"/>
  <c r="J115" i="1" s="1"/>
  <c r="E113" i="1"/>
  <c r="E115" i="1" l="1"/>
  <c r="C122" i="1"/>
  <c r="C127" i="1" s="1"/>
  <c r="C131" i="1" s="1"/>
</calcChain>
</file>

<file path=xl/sharedStrings.xml><?xml version="1.0" encoding="utf-8"?>
<sst xmlns="http://schemas.openxmlformats.org/spreadsheetml/2006/main" count="234" uniqueCount="229">
  <si>
    <t/>
  </si>
  <si>
    <t>Middletown Fire Protection District</t>
  </si>
  <si>
    <t>Income Statement</t>
  </si>
  <si>
    <t>Compared with Budget</t>
  </si>
  <si>
    <t>For the One Month Ending July 31, 2014</t>
  </si>
  <si>
    <t xml:space="preserve">
</t>
  </si>
  <si>
    <t xml:space="preserve">
 </t>
  </si>
  <si>
    <t>Year to Date
Actual</t>
  </si>
  <si>
    <t>Year to Date
Budget</t>
  </si>
  <si>
    <t>Year to Date
Variance</t>
  </si>
  <si>
    <t>Annual
Budget</t>
  </si>
  <si>
    <t>%
Budget/Actual</t>
  </si>
  <si>
    <t>Revenues</t>
  </si>
  <si>
    <t>40101</t>
  </si>
  <si>
    <t>Real, Personal, &amp; Franchise</t>
  </si>
  <si>
    <t>40102</t>
  </si>
  <si>
    <t>Vehicle</t>
  </si>
  <si>
    <t>40103</t>
  </si>
  <si>
    <t>Delinquent</t>
  </si>
  <si>
    <t>40104</t>
  </si>
  <si>
    <t>Telecommunications</t>
  </si>
  <si>
    <t>40105</t>
  </si>
  <si>
    <t>IN LIEU OF TAX</t>
  </si>
  <si>
    <t>40201</t>
  </si>
  <si>
    <t>Incentive Payroll</t>
  </si>
  <si>
    <t>40301</t>
  </si>
  <si>
    <t>Interest</t>
  </si>
  <si>
    <t>40402</t>
  </si>
  <si>
    <t>Fire Prevention</t>
  </si>
  <si>
    <t>40404</t>
  </si>
  <si>
    <t>Training</t>
  </si>
  <si>
    <t>40503</t>
  </si>
  <si>
    <t>Carry Over From Prior Year</t>
  </si>
  <si>
    <t>Total Revenues</t>
  </si>
  <si>
    <t>Expenses</t>
  </si>
  <si>
    <t>50020</t>
  </si>
  <si>
    <t>OVERTIME-UNSCHEDULED</t>
  </si>
  <si>
    <t>50060</t>
  </si>
  <si>
    <t>Employer provided cell phone</t>
  </si>
  <si>
    <t>50065</t>
  </si>
  <si>
    <t>Vacation Pay OUt</t>
  </si>
  <si>
    <t>51001</t>
  </si>
  <si>
    <t>SALARIES AND STRAIGHT TIME</t>
  </si>
  <si>
    <t>51002</t>
  </si>
  <si>
    <t>OVERTIME-SCHEDULED</t>
  </si>
  <si>
    <t>51003</t>
  </si>
  <si>
    <t>STATE INCENTIVE</t>
  </si>
  <si>
    <t>51005</t>
  </si>
  <si>
    <t>MFPD PAYROLL TAXES</t>
  </si>
  <si>
    <t>61101</t>
  </si>
  <si>
    <t>Health and Dental Insurance</t>
  </si>
  <si>
    <t>61102</t>
  </si>
  <si>
    <t>Retirement and Life Insurance</t>
  </si>
  <si>
    <t>61103</t>
  </si>
  <si>
    <t>Disability, Life &amp; ADD Insura</t>
  </si>
  <si>
    <t>61104</t>
  </si>
  <si>
    <t>Workers Comp Insurance</t>
  </si>
  <si>
    <t>61202</t>
  </si>
  <si>
    <t>Advertising</t>
  </si>
  <si>
    <t>61203</t>
  </si>
  <si>
    <t>Public Relations</t>
  </si>
  <si>
    <t>61204</t>
  </si>
  <si>
    <t>Recruiting</t>
  </si>
  <si>
    <t>61205</t>
  </si>
  <si>
    <t>County Joint Project Expenses</t>
  </si>
  <si>
    <t>61206</t>
  </si>
  <si>
    <t>Sympathy and Distress</t>
  </si>
  <si>
    <t>61207</t>
  </si>
  <si>
    <t>Dues, Subscriptions, Etc.</t>
  </si>
  <si>
    <t>61208</t>
  </si>
  <si>
    <t>Annual Awards Banquet</t>
  </si>
  <si>
    <t>61211</t>
  </si>
  <si>
    <t>Miscellaneous</t>
  </si>
  <si>
    <t>61212</t>
  </si>
  <si>
    <t>Bank Service Charges</t>
  </si>
  <si>
    <t>61213</t>
  </si>
  <si>
    <t>MFPD Taxrolls</t>
  </si>
  <si>
    <t>61214</t>
  </si>
  <si>
    <t>Certifications and Recerts</t>
  </si>
  <si>
    <t>61215</t>
  </si>
  <si>
    <t>Crusade for Children</t>
  </si>
  <si>
    <t>61216</t>
  </si>
  <si>
    <t>Professional Counseling Progra</t>
  </si>
  <si>
    <t>61217</t>
  </si>
  <si>
    <t>Professional Development</t>
  </si>
  <si>
    <t>61218</t>
  </si>
  <si>
    <t>Qualification &amp; Testing</t>
  </si>
  <si>
    <t>61302</t>
  </si>
  <si>
    <t>Reimbursement</t>
  </si>
  <si>
    <t>61303</t>
  </si>
  <si>
    <t>Vol. Disability, Life and ADD</t>
  </si>
  <si>
    <t>61305</t>
  </si>
  <si>
    <t>Explorer Post</t>
  </si>
  <si>
    <t>61401</t>
  </si>
  <si>
    <t>Station 1 Gas &amp; Electric</t>
  </si>
  <si>
    <t>61402</t>
  </si>
  <si>
    <t>Station 2 Gas &amp; Electric</t>
  </si>
  <si>
    <t>61403</t>
  </si>
  <si>
    <t>Training Facility Gas &amp; Electr</t>
  </si>
  <si>
    <t>61404</t>
  </si>
  <si>
    <t>Station 3 Gas &amp; Electric</t>
  </si>
  <si>
    <t>61410</t>
  </si>
  <si>
    <t>Insight</t>
  </si>
  <si>
    <t>61411</t>
  </si>
  <si>
    <t>Station 1 Telephone</t>
  </si>
  <si>
    <t>61412</t>
  </si>
  <si>
    <t>Station 2 Telephone</t>
  </si>
  <si>
    <t>61413</t>
  </si>
  <si>
    <t>Station 3 Telephone</t>
  </si>
  <si>
    <t>61414</t>
  </si>
  <si>
    <t>Cellular Telephone</t>
  </si>
  <si>
    <t>61416</t>
  </si>
  <si>
    <t>Data Services</t>
  </si>
  <si>
    <t>61421</t>
  </si>
  <si>
    <t>Station 1 Water,Sewer &amp; Drain</t>
  </si>
  <si>
    <t>61422</t>
  </si>
  <si>
    <t>Station 2 Water,Sewer &amp; Drain</t>
  </si>
  <si>
    <t>61423</t>
  </si>
  <si>
    <t>Training Facility Water</t>
  </si>
  <si>
    <t>61424</t>
  </si>
  <si>
    <t>Station 3 Water &amp; Sewer</t>
  </si>
  <si>
    <t>61601</t>
  </si>
  <si>
    <t>Legal</t>
  </si>
  <si>
    <t>61602</t>
  </si>
  <si>
    <t>Accounting</t>
  </si>
  <si>
    <t>61603</t>
  </si>
  <si>
    <t>Insurance</t>
  </si>
  <si>
    <t>61701</t>
  </si>
  <si>
    <t>Maint-Personal</t>
  </si>
  <si>
    <t>61702</t>
  </si>
  <si>
    <t>Maint-Vehicle &amp; Apparatus</t>
  </si>
  <si>
    <t>61703</t>
  </si>
  <si>
    <t>Maint-Radio</t>
  </si>
  <si>
    <t>61704</t>
  </si>
  <si>
    <t>Maint-Portable &amp; Support</t>
  </si>
  <si>
    <t>61705</t>
  </si>
  <si>
    <t>Maint-Office &amp; Computer</t>
  </si>
  <si>
    <t>61706</t>
  </si>
  <si>
    <t>Maint-Station #1</t>
  </si>
  <si>
    <t>61707</t>
  </si>
  <si>
    <t>Maint-Station #2</t>
  </si>
  <si>
    <t>61708</t>
  </si>
  <si>
    <t>Maint-Training Facility</t>
  </si>
  <si>
    <t>61711</t>
  </si>
  <si>
    <t>Maint-Hydrant</t>
  </si>
  <si>
    <t>61713</t>
  </si>
  <si>
    <t>Maint Sta #3</t>
  </si>
  <si>
    <t>61801</t>
  </si>
  <si>
    <t>Station #1 Improvements</t>
  </si>
  <si>
    <t>61802</t>
  </si>
  <si>
    <t>Station #2 Improvements</t>
  </si>
  <si>
    <t>61803</t>
  </si>
  <si>
    <t>Training Facility Improvements</t>
  </si>
  <si>
    <t>61805</t>
  </si>
  <si>
    <t>Station #3 Improvements</t>
  </si>
  <si>
    <t>61901</t>
  </si>
  <si>
    <t>New Equip Radio</t>
  </si>
  <si>
    <t>61902</t>
  </si>
  <si>
    <t>New Equip-Portable &amp; Support</t>
  </si>
  <si>
    <t>61903</t>
  </si>
  <si>
    <t>New Equip Personal</t>
  </si>
  <si>
    <t>61904</t>
  </si>
  <si>
    <t>New Equip Vehicle &amp; Apparatus</t>
  </si>
  <si>
    <t>61906</t>
  </si>
  <si>
    <t>New Equip Tool</t>
  </si>
  <si>
    <t>61907</t>
  </si>
  <si>
    <t>New Equip Computer Hdw.</t>
  </si>
  <si>
    <t>62001</t>
  </si>
  <si>
    <t>Supplies-Cleaning &amp; Kitchen</t>
  </si>
  <si>
    <t>62002</t>
  </si>
  <si>
    <t>Supplies-Office &amp; Computer</t>
  </si>
  <si>
    <t>62003</t>
  </si>
  <si>
    <t>Supplies-Food &amp; Refreshments</t>
  </si>
  <si>
    <t>62004</t>
  </si>
  <si>
    <t>Supplies-Firefighting</t>
  </si>
  <si>
    <t>62005</t>
  </si>
  <si>
    <t>Supplies-Fuel &amp; Oil</t>
  </si>
  <si>
    <t>62006</t>
  </si>
  <si>
    <t>Supplies-Computer Software</t>
  </si>
  <si>
    <t>62007</t>
  </si>
  <si>
    <t>Supplies-Postage &amp; Shipping</t>
  </si>
  <si>
    <t>62008</t>
  </si>
  <si>
    <t>Supplies-EMT &amp; First Aid</t>
  </si>
  <si>
    <t>62009</t>
  </si>
  <si>
    <t>Supplies-Maintenance</t>
  </si>
  <si>
    <t>62101</t>
  </si>
  <si>
    <t>TNG-Schools &amp; Conferences</t>
  </si>
  <si>
    <t>62102</t>
  </si>
  <si>
    <t>TNG-Equipment</t>
  </si>
  <si>
    <t>62103</t>
  </si>
  <si>
    <t>TNG-Supplies</t>
  </si>
  <si>
    <t>62104</t>
  </si>
  <si>
    <t>TNG-Training Awards</t>
  </si>
  <si>
    <t>62107</t>
  </si>
  <si>
    <t>TNG-Outside Instructions</t>
  </si>
  <si>
    <t>62201</t>
  </si>
  <si>
    <t>FP-Public Education</t>
  </si>
  <si>
    <t>62202</t>
  </si>
  <si>
    <t>FP-Equipment</t>
  </si>
  <si>
    <t>62203</t>
  </si>
  <si>
    <t>FP-Supplies</t>
  </si>
  <si>
    <t>62204</t>
  </si>
  <si>
    <t>FP-Recoverables</t>
  </si>
  <si>
    <t>62205</t>
  </si>
  <si>
    <t>FP-Physical Fitness</t>
  </si>
  <si>
    <t>62251</t>
  </si>
  <si>
    <t>Medical Testing</t>
  </si>
  <si>
    <t>62252</t>
  </si>
  <si>
    <t>Physical Fitness</t>
  </si>
  <si>
    <t>62253</t>
  </si>
  <si>
    <t>Supplies and Equipment</t>
  </si>
  <si>
    <t>Total Expenses</t>
  </si>
  <si>
    <t>Net Income</t>
  </si>
  <si>
    <t>Current
Month Actual</t>
  </si>
  <si>
    <t>Current
Month Budget</t>
  </si>
  <si>
    <t>Current
Month Variance</t>
  </si>
  <si>
    <t>Beginning Cash</t>
  </si>
  <si>
    <t>Total transfers</t>
  </si>
  <si>
    <t>Adjustments</t>
  </si>
  <si>
    <t xml:space="preserve">Sub Total </t>
  </si>
  <si>
    <t xml:space="preserve">Transfer to Tax Receipts Acct. </t>
  </si>
  <si>
    <t>Transfer to Reserve Account</t>
  </si>
  <si>
    <t xml:space="preserve">CD Purchased </t>
  </si>
  <si>
    <t>Cash carry over</t>
  </si>
  <si>
    <t>Ending Cash</t>
  </si>
  <si>
    <t>CD Investment</t>
  </si>
  <si>
    <t>Saving Account</t>
  </si>
  <si>
    <t>Reserve Account</t>
  </si>
  <si>
    <t>Total Avaivible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</si>
</sst>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* #,##0.00;\(&quot;$&quot;* #,##0.00\)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49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44" fontId="2" fillId="0" borderId="0" xfId="1" applyFont="1"/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workbookViewId="0">
      <pane ySplit="7" topLeftCell="A111" activePane="bottomLeft" state="frozenSplit"/>
      <selection pane="bottomLeft" activeCell="C131" sqref="C131"/>
    </sheetView>
  </sheetViews>
  <sheetFormatPr defaultRowHeight="11.25" x14ac:dyDescent="0.2"/>
  <cols>
    <col min="1" max="1" width="8.5703125" style="1" bestFit="1" customWidth="1"/>
    <col min="2" max="2" width="21.140625" style="1" customWidth="1"/>
    <col min="3" max="3" width="12" style="1" bestFit="1" customWidth="1"/>
    <col min="4" max="4" width="10.7109375" style="1" bestFit="1" customWidth="1"/>
    <col min="5" max="5" width="9" style="1" bestFit="1" customWidth="1"/>
    <col min="6" max="6" width="12.5703125" style="1" bestFit="1" customWidth="1"/>
    <col min="7" max="7" width="10.7109375" style="1" bestFit="1" customWidth="1"/>
    <col min="8" max="8" width="10.42578125" style="1" bestFit="1" customWidth="1"/>
    <col min="9" max="9" width="10.7109375" style="1" bestFit="1" customWidth="1"/>
    <col min="10" max="10" width="12.28515625" style="1" bestFit="1" customWidth="1"/>
    <col min="11" max="16384" width="9.140625" style="1"/>
  </cols>
  <sheetData>
    <row r="1" spans="1:10" x14ac:dyDescent="0.2">
      <c r="A1" s="3" t="s">
        <v>0</v>
      </c>
      <c r="B1" s="3"/>
      <c r="C1" s="3"/>
      <c r="D1" s="3"/>
      <c r="E1" s="3"/>
      <c r="F1" s="3"/>
      <c r="G1" s="3"/>
      <c r="H1" s="3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10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10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0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0" x14ac:dyDescent="0.2">
      <c r="A6" s="3" t="s">
        <v>0</v>
      </c>
      <c r="B6" s="3"/>
      <c r="C6" s="3"/>
      <c r="D6" s="3"/>
      <c r="E6" s="3"/>
      <c r="F6" s="3"/>
      <c r="G6" s="3"/>
      <c r="H6" s="3"/>
    </row>
    <row r="7" spans="1:10" ht="33.75" x14ac:dyDescent="0.2">
      <c r="A7" s="4" t="s">
        <v>5</v>
      </c>
      <c r="B7" s="5" t="s">
        <v>6</v>
      </c>
      <c r="C7" s="6" t="s">
        <v>213</v>
      </c>
      <c r="D7" s="6" t="s">
        <v>214</v>
      </c>
      <c r="E7" s="6" t="s">
        <v>215</v>
      </c>
      <c r="F7" s="6" t="s">
        <v>7</v>
      </c>
      <c r="G7" s="6" t="s">
        <v>8</v>
      </c>
      <c r="H7" s="6" t="s">
        <v>9</v>
      </c>
      <c r="I7" s="5" t="s">
        <v>10</v>
      </c>
      <c r="J7" s="5" t="s">
        <v>11</v>
      </c>
    </row>
    <row r="8" spans="1:10" x14ac:dyDescent="0.2">
      <c r="A8" s="7" t="s">
        <v>12</v>
      </c>
    </row>
    <row r="9" spans="1:10" x14ac:dyDescent="0.2">
      <c r="A9" s="7" t="s">
        <v>13</v>
      </c>
      <c r="B9" s="7" t="s">
        <v>14</v>
      </c>
      <c r="C9" s="8">
        <v>11508.74</v>
      </c>
      <c r="D9" s="8">
        <v>0</v>
      </c>
      <c r="E9" s="9">
        <f>C9-D9</f>
        <v>11508.74</v>
      </c>
      <c r="F9" s="8">
        <v>11508.74</v>
      </c>
      <c r="G9" s="8">
        <v>0</v>
      </c>
      <c r="H9" s="9">
        <f>F9-G9</f>
        <v>11508.74</v>
      </c>
      <c r="I9" s="9">
        <v>5109302.49</v>
      </c>
      <c r="J9" s="9">
        <f>IF(I9&lt;&gt;0, (F9/I9)*100, 0)</f>
        <v>0.22525070736220978</v>
      </c>
    </row>
    <row r="10" spans="1:10" x14ac:dyDescent="0.2">
      <c r="A10" s="7" t="s">
        <v>15</v>
      </c>
      <c r="B10" s="7" t="s">
        <v>16</v>
      </c>
      <c r="C10" s="9">
        <v>23438.76</v>
      </c>
      <c r="D10" s="9">
        <v>22500</v>
      </c>
      <c r="E10" s="9">
        <f>C10-D10</f>
        <v>938.7599999999984</v>
      </c>
      <c r="F10" s="9">
        <v>23438.76</v>
      </c>
      <c r="G10" s="9">
        <v>22500</v>
      </c>
      <c r="H10" s="9">
        <f>F10-G10</f>
        <v>938.7599999999984</v>
      </c>
      <c r="I10" s="9">
        <v>330000</v>
      </c>
      <c r="J10" s="9">
        <f>IF(I10&lt;&gt;0, (F10/I10)*100, 0)</f>
        <v>7.1026545454545449</v>
      </c>
    </row>
    <row r="11" spans="1:10" x14ac:dyDescent="0.2">
      <c r="A11" s="7" t="s">
        <v>17</v>
      </c>
      <c r="B11" s="7" t="s">
        <v>18</v>
      </c>
      <c r="C11" s="9">
        <v>3044.23</v>
      </c>
      <c r="D11" s="9">
        <v>1666.66</v>
      </c>
      <c r="E11" s="9">
        <f>C11-D11</f>
        <v>1377.57</v>
      </c>
      <c r="F11" s="9">
        <v>3044.23</v>
      </c>
      <c r="G11" s="9">
        <v>1666.66</v>
      </c>
      <c r="H11" s="9">
        <f>F11-G11</f>
        <v>1377.57</v>
      </c>
      <c r="I11" s="9">
        <v>20000</v>
      </c>
      <c r="J11" s="9">
        <f>IF(I11&lt;&gt;0, (F11/I11)*100, 0)</f>
        <v>15.22115</v>
      </c>
    </row>
    <row r="12" spans="1:10" x14ac:dyDescent="0.2">
      <c r="A12" s="7" t="s">
        <v>19</v>
      </c>
      <c r="B12" s="7" t="s">
        <v>20</v>
      </c>
      <c r="C12" s="9">
        <v>675.13</v>
      </c>
      <c r="D12" s="9">
        <v>675</v>
      </c>
      <c r="E12" s="9">
        <f>C12-D12</f>
        <v>0.12999999999999545</v>
      </c>
      <c r="F12" s="9">
        <v>675.13</v>
      </c>
      <c r="G12" s="9">
        <v>675</v>
      </c>
      <c r="H12" s="9">
        <f>F12-G12</f>
        <v>0.12999999999999545</v>
      </c>
      <c r="I12" s="9">
        <v>8100</v>
      </c>
      <c r="J12" s="9">
        <f>IF(I12&lt;&gt;0, (F12/I12)*100, 0)</f>
        <v>8.3349382716049387</v>
      </c>
    </row>
    <row r="13" spans="1:10" x14ac:dyDescent="0.2">
      <c r="A13" s="7" t="s">
        <v>21</v>
      </c>
      <c r="B13" s="7" t="s">
        <v>22</v>
      </c>
      <c r="C13" s="9">
        <v>0</v>
      </c>
      <c r="D13" s="9">
        <v>0</v>
      </c>
      <c r="E13" s="9">
        <f>C13-D13</f>
        <v>0</v>
      </c>
      <c r="F13" s="9">
        <v>0</v>
      </c>
      <c r="G13" s="9">
        <v>0</v>
      </c>
      <c r="H13" s="9">
        <f>F13-G13</f>
        <v>0</v>
      </c>
      <c r="I13" s="9">
        <v>15889.5</v>
      </c>
      <c r="J13" s="9">
        <f>IF(I13&lt;&gt;0, (F13/I13)*100, 0)</f>
        <v>0</v>
      </c>
    </row>
    <row r="14" spans="1:10" x14ac:dyDescent="0.2">
      <c r="A14" s="7" t="s">
        <v>23</v>
      </c>
      <c r="B14" s="7" t="s">
        <v>24</v>
      </c>
      <c r="C14" s="9">
        <v>14187.28</v>
      </c>
      <c r="D14" s="9">
        <v>19697.07</v>
      </c>
      <c r="E14" s="9">
        <f>C14-D14</f>
        <v>-5509.7899999999991</v>
      </c>
      <c r="F14" s="9">
        <v>14187.28</v>
      </c>
      <c r="G14" s="9">
        <v>19697.07</v>
      </c>
      <c r="H14" s="9">
        <f>F14-G14</f>
        <v>-5509.7899999999991</v>
      </c>
      <c r="I14" s="9">
        <v>170708.01</v>
      </c>
      <c r="J14" s="9">
        <f>IF(I14&lt;&gt;0, (F14/I14)*100, 0)</f>
        <v>8.3108461049953082</v>
      </c>
    </row>
    <row r="15" spans="1:10" x14ac:dyDescent="0.2">
      <c r="A15" s="7" t="s">
        <v>25</v>
      </c>
      <c r="B15" s="7" t="s">
        <v>26</v>
      </c>
      <c r="C15" s="9">
        <v>0</v>
      </c>
      <c r="D15" s="9">
        <v>1000</v>
      </c>
      <c r="E15" s="9">
        <f>C15-D15</f>
        <v>-1000</v>
      </c>
      <c r="F15" s="9">
        <v>0</v>
      </c>
      <c r="G15" s="9">
        <v>1000</v>
      </c>
      <c r="H15" s="9">
        <f>F15-G15</f>
        <v>-1000</v>
      </c>
      <c r="I15" s="9">
        <v>12000</v>
      </c>
      <c r="J15" s="9">
        <f>IF(I15&lt;&gt;0, (F15/I15)*100, 0)</f>
        <v>0</v>
      </c>
    </row>
    <row r="16" spans="1:10" x14ac:dyDescent="0.2">
      <c r="A16" s="7" t="s">
        <v>27</v>
      </c>
      <c r="B16" s="7" t="s">
        <v>28</v>
      </c>
      <c r="C16" s="9">
        <v>0</v>
      </c>
      <c r="D16" s="9">
        <v>666.66</v>
      </c>
      <c r="E16" s="9">
        <f>C16-D16</f>
        <v>-666.66</v>
      </c>
      <c r="F16" s="9">
        <v>0</v>
      </c>
      <c r="G16" s="9">
        <v>666.66</v>
      </c>
      <c r="H16" s="9">
        <f>F16-G16</f>
        <v>-666.66</v>
      </c>
      <c r="I16" s="9">
        <v>8000</v>
      </c>
      <c r="J16" s="9">
        <f>IF(I16&lt;&gt;0, (F16/I16)*100, 0)</f>
        <v>0</v>
      </c>
    </row>
    <row r="17" spans="1:10" x14ac:dyDescent="0.2">
      <c r="A17" s="7" t="s">
        <v>29</v>
      </c>
      <c r="B17" s="7" t="s">
        <v>30</v>
      </c>
      <c r="C17" s="9">
        <v>0</v>
      </c>
      <c r="D17" s="9">
        <v>3500</v>
      </c>
      <c r="E17" s="9">
        <f>C17-D17</f>
        <v>-3500</v>
      </c>
      <c r="F17" s="9">
        <v>0</v>
      </c>
      <c r="G17" s="9">
        <v>3500</v>
      </c>
      <c r="H17" s="9">
        <f>F17-G17</f>
        <v>-3500</v>
      </c>
      <c r="I17" s="9">
        <v>10000</v>
      </c>
      <c r="J17" s="9">
        <f>IF(I17&lt;&gt;0, (F17/I17)*100, 0)</f>
        <v>0</v>
      </c>
    </row>
    <row r="18" spans="1:10" x14ac:dyDescent="0.2">
      <c r="A18" s="7" t="s">
        <v>31</v>
      </c>
      <c r="B18" s="7" t="s">
        <v>32</v>
      </c>
      <c r="C18" s="9">
        <v>0</v>
      </c>
      <c r="D18" s="9">
        <v>0</v>
      </c>
      <c r="E18" s="9">
        <f>C18-D18</f>
        <v>0</v>
      </c>
      <c r="F18" s="9">
        <v>0</v>
      </c>
      <c r="G18" s="9">
        <v>0</v>
      </c>
      <c r="H18" s="9">
        <f>F18-G18</f>
        <v>0</v>
      </c>
      <c r="I18" s="9">
        <v>677254.81</v>
      </c>
      <c r="J18" s="9">
        <f>IF(I18&lt;&gt;0, (F18/I18)*100, 0)</f>
        <v>0</v>
      </c>
    </row>
    <row r="19" spans="1:10" s="13" customFormat="1" x14ac:dyDescent="0.2">
      <c r="A19" s="10"/>
      <c r="B19" s="10"/>
      <c r="C19" s="11"/>
      <c r="D19" s="11"/>
      <c r="E19" s="11"/>
      <c r="F19" s="11"/>
      <c r="G19" s="11"/>
      <c r="H19" s="11"/>
      <c r="I19" s="11"/>
      <c r="J19" s="12"/>
    </row>
    <row r="20" spans="1:10" x14ac:dyDescent="0.2">
      <c r="A20" s="7" t="s">
        <v>0</v>
      </c>
      <c r="B20" s="7" t="s">
        <v>33</v>
      </c>
      <c r="C20" s="9">
        <f>ROUND(SUBTOTAL(9, C8:C19), 5)</f>
        <v>52854.14</v>
      </c>
      <c r="D20" s="9">
        <f>ROUND(SUBTOTAL(9, D8:D19), 5)</f>
        <v>49705.39</v>
      </c>
      <c r="E20" s="9">
        <f>C20-D20</f>
        <v>3148.75</v>
      </c>
      <c r="F20" s="9">
        <f>ROUND(SUBTOTAL(9, F8:F19), 5)</f>
        <v>52854.14</v>
      </c>
      <c r="G20" s="9">
        <f>ROUND(SUBTOTAL(9, G8:G19), 5)</f>
        <v>49705.39</v>
      </c>
      <c r="H20" s="9">
        <f>F20-G20</f>
        <v>3148.75</v>
      </c>
      <c r="I20" s="9">
        <f>ROUND(SUBTOTAL(9, I8:I19), 5)</f>
        <v>6361254.8099999996</v>
      </c>
      <c r="J20" s="9">
        <f>IF(I20&lt;&gt;0, (F20/I20)*100, 0)</f>
        <v>0.8308760076221503</v>
      </c>
    </row>
    <row r="21" spans="1:10" s="13" customFormat="1" x14ac:dyDescent="0.2">
      <c r="A21" s="10"/>
      <c r="B21" s="10"/>
      <c r="C21" s="11"/>
      <c r="D21" s="11"/>
      <c r="E21" s="11"/>
      <c r="F21" s="11"/>
      <c r="G21" s="11"/>
      <c r="H21" s="11"/>
      <c r="I21" s="11"/>
      <c r="J21" s="12"/>
    </row>
    <row r="22" spans="1:10" x14ac:dyDescent="0.2">
      <c r="A22" s="2" t="s">
        <v>0</v>
      </c>
    </row>
    <row r="23" spans="1:10" x14ac:dyDescent="0.2">
      <c r="A23" s="7" t="s">
        <v>34</v>
      </c>
    </row>
    <row r="24" spans="1:10" x14ac:dyDescent="0.2">
      <c r="A24" s="7" t="s">
        <v>35</v>
      </c>
      <c r="B24" s="7" t="s">
        <v>36</v>
      </c>
      <c r="C24" s="9">
        <v>7916.96</v>
      </c>
      <c r="D24" s="9">
        <v>6250</v>
      </c>
      <c r="E24" s="9">
        <f>C24-D24</f>
        <v>1666.96</v>
      </c>
      <c r="F24" s="9">
        <v>7916.96</v>
      </c>
      <c r="G24" s="9">
        <v>6250</v>
      </c>
      <c r="H24" s="9">
        <f>F24-G24</f>
        <v>1666.96</v>
      </c>
      <c r="I24" s="9">
        <v>75000</v>
      </c>
      <c r="J24" s="9">
        <f>IF(I24&lt;&gt;0, (F24/I24)*100, 0)</f>
        <v>10.555946666666667</v>
      </c>
    </row>
    <row r="25" spans="1:10" x14ac:dyDescent="0.2">
      <c r="A25" s="7" t="s">
        <v>37</v>
      </c>
      <c r="B25" s="7" t="s">
        <v>38</v>
      </c>
      <c r="C25" s="9">
        <v>650.9</v>
      </c>
      <c r="D25" s="9">
        <v>520</v>
      </c>
      <c r="E25" s="9">
        <f>C25-D25</f>
        <v>130.89999999999998</v>
      </c>
      <c r="F25" s="9">
        <v>650.9</v>
      </c>
      <c r="G25" s="9">
        <v>520</v>
      </c>
      <c r="H25" s="9">
        <f>F25-G25</f>
        <v>130.89999999999998</v>
      </c>
      <c r="I25" s="9">
        <v>6240</v>
      </c>
      <c r="J25" s="9">
        <f>IF(I25&lt;&gt;0, (F25/I25)*100, 0)</f>
        <v>10.431089743589743</v>
      </c>
    </row>
    <row r="26" spans="1:10" x14ac:dyDescent="0.2">
      <c r="A26" s="7" t="s">
        <v>39</v>
      </c>
      <c r="B26" s="7" t="s">
        <v>40</v>
      </c>
      <c r="C26" s="9">
        <v>6370.2</v>
      </c>
      <c r="D26" s="9">
        <v>12500</v>
      </c>
      <c r="E26" s="9">
        <f>C26-D26</f>
        <v>-6129.8</v>
      </c>
      <c r="F26" s="9">
        <v>6370.2</v>
      </c>
      <c r="G26" s="9">
        <v>12500</v>
      </c>
      <c r="H26" s="9">
        <f>F26-G26</f>
        <v>-6129.8</v>
      </c>
      <c r="I26" s="9">
        <v>52000</v>
      </c>
      <c r="J26" s="9">
        <f>IF(I26&lt;&gt;0, (F26/I26)*100, 0)</f>
        <v>12.250384615384615</v>
      </c>
    </row>
    <row r="27" spans="1:10" x14ac:dyDescent="0.2">
      <c r="A27" s="7" t="s">
        <v>41</v>
      </c>
      <c r="B27" s="7" t="s">
        <v>42</v>
      </c>
      <c r="C27" s="9">
        <v>194430.15</v>
      </c>
      <c r="D27" s="9">
        <v>202540.7</v>
      </c>
      <c r="E27" s="9">
        <f>C27-D27</f>
        <v>-8110.5500000000175</v>
      </c>
      <c r="F27" s="9">
        <v>194430.15</v>
      </c>
      <c r="G27" s="9">
        <v>202540.7</v>
      </c>
      <c r="H27" s="9">
        <f>F27-G27</f>
        <v>-8110.5500000000175</v>
      </c>
      <c r="I27" s="9">
        <v>1755352.7</v>
      </c>
      <c r="J27" s="9">
        <f>IF(I27&lt;&gt;0, (F27/I27)*100, 0)</f>
        <v>11.076415013347459</v>
      </c>
    </row>
    <row r="28" spans="1:10" x14ac:dyDescent="0.2">
      <c r="A28" s="7" t="s">
        <v>43</v>
      </c>
      <c r="B28" s="7" t="s">
        <v>44</v>
      </c>
      <c r="C28" s="9">
        <v>84148.08</v>
      </c>
      <c r="D28" s="9">
        <v>83749.86</v>
      </c>
      <c r="E28" s="9">
        <f>C28-D28</f>
        <v>398.22000000000116</v>
      </c>
      <c r="F28" s="9">
        <v>84148.08</v>
      </c>
      <c r="G28" s="9">
        <v>83749.86</v>
      </c>
      <c r="H28" s="9">
        <f>F28-G28</f>
        <v>398.22000000000116</v>
      </c>
      <c r="I28" s="9">
        <v>725820.3</v>
      </c>
      <c r="J28" s="9">
        <f>IF(I28&lt;&gt;0, (F28/I28)*100, 0)</f>
        <v>11.593514262414539</v>
      </c>
    </row>
    <row r="29" spans="1:10" x14ac:dyDescent="0.2">
      <c r="A29" s="7" t="s">
        <v>45</v>
      </c>
      <c r="B29" s="7" t="s">
        <v>46</v>
      </c>
      <c r="C29" s="9">
        <v>10556.29</v>
      </c>
      <c r="D29" s="9">
        <v>15252</v>
      </c>
      <c r="E29" s="9">
        <f>C29-D29</f>
        <v>-4695.7099999999991</v>
      </c>
      <c r="F29" s="9">
        <v>10556.29</v>
      </c>
      <c r="G29" s="9">
        <v>15252</v>
      </c>
      <c r="H29" s="9">
        <f>F29-G29</f>
        <v>-4695.7099999999991</v>
      </c>
      <c r="I29" s="9">
        <v>183024</v>
      </c>
      <c r="J29" s="9">
        <f>IF(I29&lt;&gt;0, (F29/I29)*100, 0)</f>
        <v>5.7677080601451181</v>
      </c>
    </row>
    <row r="30" spans="1:10" x14ac:dyDescent="0.2">
      <c r="A30" s="7" t="s">
        <v>47</v>
      </c>
      <c r="B30" s="7" t="s">
        <v>48</v>
      </c>
      <c r="C30" s="9">
        <v>21411.22</v>
      </c>
      <c r="D30" s="9">
        <v>23605.83</v>
      </c>
      <c r="E30" s="9">
        <f>C30-D30</f>
        <v>-2194.6100000000006</v>
      </c>
      <c r="F30" s="9">
        <v>21411.22</v>
      </c>
      <c r="G30" s="9">
        <v>23605.83</v>
      </c>
      <c r="H30" s="9">
        <f>F30-G30</f>
        <v>-2194.6100000000006</v>
      </c>
      <c r="I30" s="9">
        <v>204583.81</v>
      </c>
      <c r="J30" s="9">
        <f>IF(I30&lt;&gt;0, (F30/I30)*100, 0)</f>
        <v>10.465745065555286</v>
      </c>
    </row>
    <row r="31" spans="1:10" x14ac:dyDescent="0.2">
      <c r="A31" s="7" t="s">
        <v>49</v>
      </c>
      <c r="B31" s="7" t="s">
        <v>50</v>
      </c>
      <c r="C31" s="9">
        <v>33217.11</v>
      </c>
      <c r="D31" s="9">
        <v>46950.91</v>
      </c>
      <c r="E31" s="9">
        <f>C31-D31</f>
        <v>-13733.800000000003</v>
      </c>
      <c r="F31" s="9">
        <v>33217.11</v>
      </c>
      <c r="G31" s="9">
        <v>46950.91</v>
      </c>
      <c r="H31" s="9">
        <f>F31-G31</f>
        <v>-13733.800000000003</v>
      </c>
      <c r="I31" s="9">
        <v>563410.89</v>
      </c>
      <c r="J31" s="9">
        <f>IF(I31&lt;&gt;0, (F31/I31)*100, 0)</f>
        <v>5.8957167121849565</v>
      </c>
    </row>
    <row r="32" spans="1:10" x14ac:dyDescent="0.2">
      <c r="A32" s="7" t="s">
        <v>51</v>
      </c>
      <c r="B32" s="7" t="s">
        <v>52</v>
      </c>
      <c r="C32" s="9">
        <v>59928.19</v>
      </c>
      <c r="D32" s="9">
        <v>105302.43</v>
      </c>
      <c r="E32" s="9">
        <f>C32-D32</f>
        <v>-45374.239999999991</v>
      </c>
      <c r="F32" s="9">
        <v>59928.19</v>
      </c>
      <c r="G32" s="9">
        <v>105302.43</v>
      </c>
      <c r="H32" s="9">
        <f>F32-G32</f>
        <v>-45374.239999999991</v>
      </c>
      <c r="I32" s="9">
        <v>912621.11</v>
      </c>
      <c r="J32" s="9">
        <f>IF(I32&lt;&gt;0, (F32/I32)*100, 0)</f>
        <v>6.5666013357942159</v>
      </c>
    </row>
    <row r="33" spans="1:10" x14ac:dyDescent="0.2">
      <c r="A33" s="7" t="s">
        <v>53</v>
      </c>
      <c r="B33" s="7" t="s">
        <v>54</v>
      </c>
      <c r="C33" s="9">
        <v>2216.54</v>
      </c>
      <c r="D33" s="9">
        <v>2500</v>
      </c>
      <c r="E33" s="9">
        <f>C33-D33</f>
        <v>-283.46000000000004</v>
      </c>
      <c r="F33" s="9">
        <v>2216.54</v>
      </c>
      <c r="G33" s="9">
        <v>2500</v>
      </c>
      <c r="H33" s="9">
        <f>F33-G33</f>
        <v>-283.46000000000004</v>
      </c>
      <c r="I33" s="9">
        <v>30000</v>
      </c>
      <c r="J33" s="9">
        <f>IF(I33&lt;&gt;0, (F33/I33)*100, 0)</f>
        <v>7.388466666666667</v>
      </c>
    </row>
    <row r="34" spans="1:10" x14ac:dyDescent="0.2">
      <c r="A34" s="7" t="s">
        <v>55</v>
      </c>
      <c r="B34" s="7" t="s">
        <v>56</v>
      </c>
      <c r="C34" s="9">
        <v>75908</v>
      </c>
      <c r="D34" s="9">
        <v>68500</v>
      </c>
      <c r="E34" s="9">
        <f>C34-D34</f>
        <v>7408</v>
      </c>
      <c r="F34" s="9">
        <v>75908</v>
      </c>
      <c r="G34" s="9">
        <v>68500</v>
      </c>
      <c r="H34" s="9">
        <f>F34-G34</f>
        <v>7408</v>
      </c>
      <c r="I34" s="9">
        <v>68500</v>
      </c>
      <c r="J34" s="9">
        <f>IF(I34&lt;&gt;0, (F34/I34)*100, 0)</f>
        <v>110.81459854014599</v>
      </c>
    </row>
    <row r="35" spans="1:10" x14ac:dyDescent="0.2">
      <c r="A35" s="7" t="s">
        <v>57</v>
      </c>
      <c r="B35" s="7" t="s">
        <v>58</v>
      </c>
      <c r="C35" s="9">
        <v>181.51</v>
      </c>
      <c r="D35" s="9">
        <v>250</v>
      </c>
      <c r="E35" s="9">
        <f>C35-D35</f>
        <v>-68.490000000000009</v>
      </c>
      <c r="F35" s="9">
        <v>181.51</v>
      </c>
      <c r="G35" s="9">
        <v>250</v>
      </c>
      <c r="H35" s="9">
        <f>F35-G35</f>
        <v>-68.490000000000009</v>
      </c>
      <c r="I35" s="9">
        <v>3000</v>
      </c>
      <c r="J35" s="9">
        <f>IF(I35&lt;&gt;0, (F35/I35)*100, 0)</f>
        <v>6.0503333333333336</v>
      </c>
    </row>
    <row r="36" spans="1:10" x14ac:dyDescent="0.2">
      <c r="A36" s="7" t="s">
        <v>59</v>
      </c>
      <c r="B36" s="7" t="s">
        <v>60</v>
      </c>
      <c r="C36" s="9">
        <v>0</v>
      </c>
      <c r="D36" s="9">
        <v>45.83</v>
      </c>
      <c r="E36" s="9">
        <f>C36-D36</f>
        <v>-45.83</v>
      </c>
      <c r="F36" s="9">
        <v>0</v>
      </c>
      <c r="G36" s="9">
        <v>45.83</v>
      </c>
      <c r="H36" s="9">
        <f>F36-G36</f>
        <v>-45.83</v>
      </c>
      <c r="I36" s="9">
        <v>549.96</v>
      </c>
      <c r="J36" s="9">
        <f>IF(I36&lt;&gt;0, (F36/I36)*100, 0)</f>
        <v>0</v>
      </c>
    </row>
    <row r="37" spans="1:10" x14ac:dyDescent="0.2">
      <c r="A37" s="7" t="s">
        <v>61</v>
      </c>
      <c r="B37" s="7" t="s">
        <v>62</v>
      </c>
      <c r="C37" s="9">
        <v>0</v>
      </c>
      <c r="D37" s="9">
        <v>83.33</v>
      </c>
      <c r="E37" s="9">
        <f>C37-D37</f>
        <v>-83.33</v>
      </c>
      <c r="F37" s="9">
        <v>0</v>
      </c>
      <c r="G37" s="9">
        <v>83.33</v>
      </c>
      <c r="H37" s="9">
        <f>F37-G37</f>
        <v>-83.33</v>
      </c>
      <c r="I37" s="9">
        <v>1000</v>
      </c>
      <c r="J37" s="9">
        <f>IF(I37&lt;&gt;0, (F37/I37)*100, 0)</f>
        <v>0</v>
      </c>
    </row>
    <row r="38" spans="1:10" x14ac:dyDescent="0.2">
      <c r="A38" s="7" t="s">
        <v>63</v>
      </c>
      <c r="B38" s="7" t="s">
        <v>64</v>
      </c>
      <c r="C38" s="9">
        <v>0</v>
      </c>
      <c r="D38" s="9">
        <v>0</v>
      </c>
      <c r="E38" s="9">
        <f>C38-D38</f>
        <v>0</v>
      </c>
      <c r="F38" s="9">
        <v>0</v>
      </c>
      <c r="G38" s="9">
        <v>0</v>
      </c>
      <c r="H38" s="9">
        <f>F38-G38</f>
        <v>0</v>
      </c>
      <c r="I38" s="9">
        <v>3000</v>
      </c>
      <c r="J38" s="9">
        <f>IF(I38&lt;&gt;0, (F38/I38)*100, 0)</f>
        <v>0</v>
      </c>
    </row>
    <row r="39" spans="1:10" x14ac:dyDescent="0.2">
      <c r="A39" s="7" t="s">
        <v>65</v>
      </c>
      <c r="B39" s="7" t="s">
        <v>66</v>
      </c>
      <c r="C39" s="9">
        <v>50</v>
      </c>
      <c r="D39" s="9">
        <v>83.33</v>
      </c>
      <c r="E39" s="9">
        <f>C39-D39</f>
        <v>-33.33</v>
      </c>
      <c r="F39" s="9">
        <v>50</v>
      </c>
      <c r="G39" s="9">
        <v>83.33</v>
      </c>
      <c r="H39" s="9">
        <f>F39-G39</f>
        <v>-33.33</v>
      </c>
      <c r="I39" s="9">
        <v>1000</v>
      </c>
      <c r="J39" s="9">
        <f>IF(I39&lt;&gt;0, (F39/I39)*100, 0)</f>
        <v>5</v>
      </c>
    </row>
    <row r="40" spans="1:10" x14ac:dyDescent="0.2">
      <c r="A40" s="7" t="s">
        <v>67</v>
      </c>
      <c r="B40" s="7" t="s">
        <v>68</v>
      </c>
      <c r="C40" s="9">
        <v>37.799999999999997</v>
      </c>
      <c r="D40" s="9">
        <v>298</v>
      </c>
      <c r="E40" s="9">
        <f>C40-D40</f>
        <v>-260.2</v>
      </c>
      <c r="F40" s="9">
        <v>37.799999999999997</v>
      </c>
      <c r="G40" s="9">
        <v>298</v>
      </c>
      <c r="H40" s="9">
        <f>F40-G40</f>
        <v>-260.2</v>
      </c>
      <c r="I40" s="9">
        <v>3576</v>
      </c>
      <c r="J40" s="9">
        <f>IF(I40&lt;&gt;0, (F40/I40)*100, 0)</f>
        <v>1.0570469798657718</v>
      </c>
    </row>
    <row r="41" spans="1:10" x14ac:dyDescent="0.2">
      <c r="A41" s="7" t="s">
        <v>69</v>
      </c>
      <c r="B41" s="7" t="s">
        <v>70</v>
      </c>
      <c r="C41" s="9">
        <v>0</v>
      </c>
      <c r="D41" s="9">
        <v>0</v>
      </c>
      <c r="E41" s="9">
        <f>C41-D41</f>
        <v>0</v>
      </c>
      <c r="F41" s="9">
        <v>0</v>
      </c>
      <c r="G41" s="9">
        <v>0</v>
      </c>
      <c r="H41" s="9">
        <f>F41-G41</f>
        <v>0</v>
      </c>
      <c r="I41" s="9">
        <v>30000</v>
      </c>
      <c r="J41" s="9">
        <f>IF(I41&lt;&gt;0, (F41/I41)*100, 0)</f>
        <v>0</v>
      </c>
    </row>
    <row r="42" spans="1:10" x14ac:dyDescent="0.2">
      <c r="A42" s="7" t="s">
        <v>71</v>
      </c>
      <c r="B42" s="7" t="s">
        <v>72</v>
      </c>
      <c r="C42" s="9">
        <v>0</v>
      </c>
      <c r="D42" s="9">
        <v>208.33</v>
      </c>
      <c r="E42" s="9">
        <f>C42-D42</f>
        <v>-208.33</v>
      </c>
      <c r="F42" s="9">
        <v>0</v>
      </c>
      <c r="G42" s="9">
        <v>208.33</v>
      </c>
      <c r="H42" s="9">
        <f>F42-G42</f>
        <v>-208.33</v>
      </c>
      <c r="I42" s="9">
        <v>2500</v>
      </c>
      <c r="J42" s="9">
        <f>IF(I42&lt;&gt;0, (F42/I42)*100, 0)</f>
        <v>0</v>
      </c>
    </row>
    <row r="43" spans="1:10" x14ac:dyDescent="0.2">
      <c r="A43" s="7" t="s">
        <v>73</v>
      </c>
      <c r="B43" s="7" t="s">
        <v>74</v>
      </c>
      <c r="C43" s="9">
        <v>0</v>
      </c>
      <c r="D43" s="9">
        <v>0</v>
      </c>
      <c r="E43" s="9">
        <f>C43-D43</f>
        <v>0</v>
      </c>
      <c r="F43" s="9">
        <v>0</v>
      </c>
      <c r="G43" s="9">
        <v>0</v>
      </c>
      <c r="H43" s="9">
        <f>F43-G43</f>
        <v>0</v>
      </c>
      <c r="I43" s="9">
        <v>150</v>
      </c>
      <c r="J43" s="9">
        <f>IF(I43&lt;&gt;0, (F43/I43)*100, 0)</f>
        <v>0</v>
      </c>
    </row>
    <row r="44" spans="1:10" x14ac:dyDescent="0.2">
      <c r="A44" s="7" t="s">
        <v>75</v>
      </c>
      <c r="B44" s="7" t="s">
        <v>76</v>
      </c>
      <c r="C44" s="9">
        <v>0</v>
      </c>
      <c r="D44" s="9">
        <v>0</v>
      </c>
      <c r="E44" s="9">
        <f>C44-D44</f>
        <v>0</v>
      </c>
      <c r="F44" s="9">
        <v>0</v>
      </c>
      <c r="G44" s="9">
        <v>0</v>
      </c>
      <c r="H44" s="9">
        <f>F44-G44</f>
        <v>0</v>
      </c>
      <c r="I44" s="9">
        <v>50</v>
      </c>
      <c r="J44" s="9">
        <f>IF(I44&lt;&gt;0, (F44/I44)*100, 0)</f>
        <v>0</v>
      </c>
    </row>
    <row r="45" spans="1:10" x14ac:dyDescent="0.2">
      <c r="A45" s="7" t="s">
        <v>77</v>
      </c>
      <c r="B45" s="7" t="s">
        <v>78</v>
      </c>
      <c r="C45" s="9">
        <v>173</v>
      </c>
      <c r="D45" s="9">
        <v>162.5</v>
      </c>
      <c r="E45" s="9">
        <f>C45-D45</f>
        <v>10.5</v>
      </c>
      <c r="F45" s="9">
        <v>173</v>
      </c>
      <c r="G45" s="9">
        <v>162.5</v>
      </c>
      <c r="H45" s="9">
        <f>F45-G45</f>
        <v>10.5</v>
      </c>
      <c r="I45" s="9">
        <v>1950</v>
      </c>
      <c r="J45" s="9">
        <f>IF(I45&lt;&gt;0, (F45/I45)*100, 0)</f>
        <v>8.8717948717948723</v>
      </c>
    </row>
    <row r="46" spans="1:10" x14ac:dyDescent="0.2">
      <c r="A46" s="7" t="s">
        <v>79</v>
      </c>
      <c r="B46" s="7" t="s">
        <v>80</v>
      </c>
      <c r="C46" s="9">
        <v>571.72</v>
      </c>
      <c r="D46" s="9">
        <v>1500</v>
      </c>
      <c r="E46" s="9">
        <f>C46-D46</f>
        <v>-928.28</v>
      </c>
      <c r="F46" s="9">
        <v>571.72</v>
      </c>
      <c r="G46" s="9">
        <v>1500</v>
      </c>
      <c r="H46" s="9">
        <f>F46-G46</f>
        <v>-928.28</v>
      </c>
      <c r="I46" s="9">
        <v>2500</v>
      </c>
      <c r="J46" s="9">
        <f>IF(I46&lt;&gt;0, (F46/I46)*100, 0)</f>
        <v>22.8688</v>
      </c>
    </row>
    <row r="47" spans="1:10" x14ac:dyDescent="0.2">
      <c r="A47" s="7" t="s">
        <v>81</v>
      </c>
      <c r="B47" s="7" t="s">
        <v>82</v>
      </c>
      <c r="C47" s="9">
        <v>0</v>
      </c>
      <c r="D47" s="9">
        <v>83.33</v>
      </c>
      <c r="E47" s="9">
        <f>C47-D47</f>
        <v>-83.33</v>
      </c>
      <c r="F47" s="9">
        <v>0</v>
      </c>
      <c r="G47" s="9">
        <v>83.33</v>
      </c>
      <c r="H47" s="9">
        <f>F47-G47</f>
        <v>-83.33</v>
      </c>
      <c r="I47" s="9">
        <v>1000</v>
      </c>
      <c r="J47" s="9">
        <f>IF(I47&lt;&gt;0, (F47/I47)*100, 0)</f>
        <v>0</v>
      </c>
    </row>
    <row r="48" spans="1:10" x14ac:dyDescent="0.2">
      <c r="A48" s="7" t="s">
        <v>83</v>
      </c>
      <c r="B48" s="7" t="s">
        <v>84</v>
      </c>
      <c r="C48" s="9">
        <v>2699</v>
      </c>
      <c r="D48" s="9">
        <v>2083.33</v>
      </c>
      <c r="E48" s="9">
        <f>C48-D48</f>
        <v>615.67000000000007</v>
      </c>
      <c r="F48" s="9">
        <v>2699</v>
      </c>
      <c r="G48" s="9">
        <v>2083.33</v>
      </c>
      <c r="H48" s="9">
        <f>F48-G48</f>
        <v>615.67000000000007</v>
      </c>
      <c r="I48" s="9">
        <v>25000</v>
      </c>
      <c r="J48" s="9">
        <f>IF(I48&lt;&gt;0, (F48/I48)*100, 0)</f>
        <v>10.795999999999999</v>
      </c>
    </row>
    <row r="49" spans="1:10" x14ac:dyDescent="0.2">
      <c r="A49" s="7" t="s">
        <v>85</v>
      </c>
      <c r="B49" s="7" t="s">
        <v>86</v>
      </c>
      <c r="C49" s="9">
        <v>0</v>
      </c>
      <c r="D49" s="9">
        <v>83.33</v>
      </c>
      <c r="E49" s="9">
        <f>C49-D49</f>
        <v>-83.33</v>
      </c>
      <c r="F49" s="9">
        <v>0</v>
      </c>
      <c r="G49" s="9">
        <v>83.33</v>
      </c>
      <c r="H49" s="9">
        <f>F49-G49</f>
        <v>-83.33</v>
      </c>
      <c r="I49" s="9">
        <v>1000</v>
      </c>
      <c r="J49" s="9">
        <f>IF(I49&lt;&gt;0, (F49/I49)*100, 0)</f>
        <v>0</v>
      </c>
    </row>
    <row r="50" spans="1:10" x14ac:dyDescent="0.2">
      <c r="A50" s="7" t="s">
        <v>87</v>
      </c>
      <c r="B50" s="7" t="s">
        <v>88</v>
      </c>
      <c r="C50" s="9">
        <v>5453.14</v>
      </c>
      <c r="D50" s="9">
        <v>2916.66</v>
      </c>
      <c r="E50" s="9">
        <f>C50-D50</f>
        <v>2536.4800000000005</v>
      </c>
      <c r="F50" s="9">
        <v>5453.14</v>
      </c>
      <c r="G50" s="9">
        <v>2916.66</v>
      </c>
      <c r="H50" s="9">
        <f>F50-G50</f>
        <v>2536.4800000000005</v>
      </c>
      <c r="I50" s="9">
        <v>35000</v>
      </c>
      <c r="J50" s="9">
        <f>IF(I50&lt;&gt;0, (F50/I50)*100, 0)</f>
        <v>15.580399999999999</v>
      </c>
    </row>
    <row r="51" spans="1:10" x14ac:dyDescent="0.2">
      <c r="A51" s="7" t="s">
        <v>89</v>
      </c>
      <c r="B51" s="7" t="s">
        <v>90</v>
      </c>
      <c r="C51" s="9">
        <v>0</v>
      </c>
      <c r="D51" s="9">
        <v>3000</v>
      </c>
      <c r="E51" s="9">
        <f>C51-D51</f>
        <v>-3000</v>
      </c>
      <c r="F51" s="9">
        <v>0</v>
      </c>
      <c r="G51" s="9">
        <v>3000</v>
      </c>
      <c r="H51" s="9">
        <f>F51-G51</f>
        <v>-3000</v>
      </c>
      <c r="I51" s="9">
        <v>3000</v>
      </c>
      <c r="J51" s="9">
        <f>IF(I51&lt;&gt;0, (F51/I51)*100, 0)</f>
        <v>0</v>
      </c>
    </row>
    <row r="52" spans="1:10" x14ac:dyDescent="0.2">
      <c r="A52" s="7" t="s">
        <v>91</v>
      </c>
      <c r="B52" s="7" t="s">
        <v>92</v>
      </c>
      <c r="C52" s="9">
        <v>792.5</v>
      </c>
      <c r="D52" s="9">
        <v>250</v>
      </c>
      <c r="E52" s="9">
        <f>C52-D52</f>
        <v>542.5</v>
      </c>
      <c r="F52" s="9">
        <v>792.5</v>
      </c>
      <c r="G52" s="9">
        <v>250</v>
      </c>
      <c r="H52" s="9">
        <f>F52-G52</f>
        <v>542.5</v>
      </c>
      <c r="I52" s="9">
        <v>3000</v>
      </c>
      <c r="J52" s="9">
        <f>IF(I52&lt;&gt;0, (F52/I52)*100, 0)</f>
        <v>26.416666666666664</v>
      </c>
    </row>
    <row r="53" spans="1:10" x14ac:dyDescent="0.2">
      <c r="A53" s="7" t="s">
        <v>93</v>
      </c>
      <c r="B53" s="7" t="s">
        <v>94</v>
      </c>
      <c r="C53" s="9">
        <v>3508.91</v>
      </c>
      <c r="D53" s="9">
        <v>3041.66</v>
      </c>
      <c r="E53" s="9">
        <f>C53-D53</f>
        <v>467.25</v>
      </c>
      <c r="F53" s="9">
        <v>3508.91</v>
      </c>
      <c r="G53" s="9">
        <v>3041.66</v>
      </c>
      <c r="H53" s="9">
        <f>F53-G53</f>
        <v>467.25</v>
      </c>
      <c r="I53" s="9">
        <v>36500</v>
      </c>
      <c r="J53" s="9">
        <f>IF(I53&lt;&gt;0, (F53/I53)*100, 0)</f>
        <v>9.6134520547945197</v>
      </c>
    </row>
    <row r="54" spans="1:10" x14ac:dyDescent="0.2">
      <c r="A54" s="7" t="s">
        <v>95</v>
      </c>
      <c r="B54" s="7" t="s">
        <v>96</v>
      </c>
      <c r="C54" s="9">
        <v>2003.66</v>
      </c>
      <c r="D54" s="9">
        <v>2000</v>
      </c>
      <c r="E54" s="9">
        <f>C54-D54</f>
        <v>3.6600000000000819</v>
      </c>
      <c r="F54" s="9">
        <v>2003.66</v>
      </c>
      <c r="G54" s="9">
        <v>2000</v>
      </c>
      <c r="H54" s="9">
        <f>F54-G54</f>
        <v>3.6600000000000819</v>
      </c>
      <c r="I54" s="9">
        <v>24000</v>
      </c>
      <c r="J54" s="9">
        <f>IF(I54&lt;&gt;0, (F54/I54)*100, 0)</f>
        <v>8.3485833333333339</v>
      </c>
    </row>
    <row r="55" spans="1:10" x14ac:dyDescent="0.2">
      <c r="A55" s="7" t="s">
        <v>97</v>
      </c>
      <c r="B55" s="7" t="s">
        <v>98</v>
      </c>
      <c r="C55" s="9">
        <v>396.96</v>
      </c>
      <c r="D55" s="9">
        <v>666.66</v>
      </c>
      <c r="E55" s="9">
        <f>C55-D55</f>
        <v>-269.7</v>
      </c>
      <c r="F55" s="9">
        <v>396.96</v>
      </c>
      <c r="G55" s="9">
        <v>666.66</v>
      </c>
      <c r="H55" s="9">
        <f>F55-G55</f>
        <v>-269.7</v>
      </c>
      <c r="I55" s="9">
        <v>8000</v>
      </c>
      <c r="J55" s="9">
        <f>IF(I55&lt;&gt;0, (F55/I55)*100, 0)</f>
        <v>4.9619999999999997</v>
      </c>
    </row>
    <row r="56" spans="1:10" x14ac:dyDescent="0.2">
      <c r="A56" s="7" t="s">
        <v>99</v>
      </c>
      <c r="B56" s="7" t="s">
        <v>100</v>
      </c>
      <c r="C56" s="9">
        <v>1340.95</v>
      </c>
      <c r="D56" s="9">
        <v>1541.67</v>
      </c>
      <c r="E56" s="9">
        <f>C56-D56</f>
        <v>-200.72000000000003</v>
      </c>
      <c r="F56" s="9">
        <v>1340.95</v>
      </c>
      <c r="G56" s="9">
        <v>1541.67</v>
      </c>
      <c r="H56" s="9">
        <f>F56-G56</f>
        <v>-200.72000000000003</v>
      </c>
      <c r="I56" s="9">
        <v>18500</v>
      </c>
      <c r="J56" s="9">
        <f>IF(I56&lt;&gt;0, (F56/I56)*100, 0)</f>
        <v>7.2483783783783782</v>
      </c>
    </row>
    <row r="57" spans="1:10" x14ac:dyDescent="0.2">
      <c r="A57" s="7" t="s">
        <v>101</v>
      </c>
      <c r="B57" s="7" t="s">
        <v>102</v>
      </c>
      <c r="C57" s="9">
        <v>139.94999999999999</v>
      </c>
      <c r="D57" s="9">
        <v>141.66999999999999</v>
      </c>
      <c r="E57" s="9">
        <f>C57-D57</f>
        <v>-1.7199999999999989</v>
      </c>
      <c r="F57" s="9">
        <v>139.94999999999999</v>
      </c>
      <c r="G57" s="9">
        <v>141.66999999999999</v>
      </c>
      <c r="H57" s="9">
        <f>F57-G57</f>
        <v>-1.7199999999999989</v>
      </c>
      <c r="I57" s="9">
        <v>1700</v>
      </c>
      <c r="J57" s="9">
        <f>IF(I57&lt;&gt;0, (F57/I57)*100, 0)</f>
        <v>8.2323529411764707</v>
      </c>
    </row>
    <row r="58" spans="1:10" x14ac:dyDescent="0.2">
      <c r="A58" s="7" t="s">
        <v>103</v>
      </c>
      <c r="B58" s="7" t="s">
        <v>104</v>
      </c>
      <c r="C58" s="9">
        <v>339.9</v>
      </c>
      <c r="D58" s="9">
        <v>350</v>
      </c>
      <c r="E58" s="9">
        <f>C58-D58</f>
        <v>-10.100000000000023</v>
      </c>
      <c r="F58" s="9">
        <v>339.9</v>
      </c>
      <c r="G58" s="9">
        <v>350</v>
      </c>
      <c r="H58" s="9">
        <f>F58-G58</f>
        <v>-10.100000000000023</v>
      </c>
      <c r="I58" s="9">
        <v>4200</v>
      </c>
      <c r="J58" s="9">
        <f>IF(I58&lt;&gt;0, (F58/I58)*100, 0)</f>
        <v>8.0928571428571416</v>
      </c>
    </row>
    <row r="59" spans="1:10" x14ac:dyDescent="0.2">
      <c r="A59" s="7" t="s">
        <v>105</v>
      </c>
      <c r="B59" s="7" t="s">
        <v>106</v>
      </c>
      <c r="C59" s="9">
        <v>230.7</v>
      </c>
      <c r="D59" s="9">
        <v>225</v>
      </c>
      <c r="E59" s="9">
        <f>C59-D59</f>
        <v>5.6999999999999886</v>
      </c>
      <c r="F59" s="9">
        <v>230.7</v>
      </c>
      <c r="G59" s="9">
        <v>225</v>
      </c>
      <c r="H59" s="9">
        <f>F59-G59</f>
        <v>5.6999999999999886</v>
      </c>
      <c r="I59" s="9">
        <v>2700</v>
      </c>
      <c r="J59" s="9">
        <f>IF(I59&lt;&gt;0, (F59/I59)*100, 0)</f>
        <v>8.5444444444444443</v>
      </c>
    </row>
    <row r="60" spans="1:10" x14ac:dyDescent="0.2">
      <c r="A60" s="7" t="s">
        <v>107</v>
      </c>
      <c r="B60" s="7" t="s">
        <v>108</v>
      </c>
      <c r="C60" s="9">
        <v>289.88</v>
      </c>
      <c r="D60" s="9">
        <v>241.67</v>
      </c>
      <c r="E60" s="9">
        <f>C60-D60</f>
        <v>48.210000000000008</v>
      </c>
      <c r="F60" s="9">
        <v>289.88</v>
      </c>
      <c r="G60" s="9">
        <v>241.67</v>
      </c>
      <c r="H60" s="9">
        <f>F60-G60</f>
        <v>48.210000000000008</v>
      </c>
      <c r="I60" s="9">
        <v>2900</v>
      </c>
      <c r="J60" s="9">
        <f>IF(I60&lt;&gt;0, (F60/I60)*100, 0)</f>
        <v>9.9958620689655167</v>
      </c>
    </row>
    <row r="61" spans="1:10" x14ac:dyDescent="0.2">
      <c r="A61" s="7" t="s">
        <v>109</v>
      </c>
      <c r="B61" s="7" t="s">
        <v>110</v>
      </c>
      <c r="C61" s="9">
        <v>430.89</v>
      </c>
      <c r="D61" s="9">
        <v>600</v>
      </c>
      <c r="E61" s="9">
        <f>C61-D61</f>
        <v>-169.11</v>
      </c>
      <c r="F61" s="9">
        <v>430.89</v>
      </c>
      <c r="G61" s="9">
        <v>600</v>
      </c>
      <c r="H61" s="9">
        <f>F61-G61</f>
        <v>-169.11</v>
      </c>
      <c r="I61" s="9">
        <v>7200</v>
      </c>
      <c r="J61" s="9">
        <f>IF(I61&lt;&gt;0, (F61/I61)*100, 0)</f>
        <v>5.9845833333333331</v>
      </c>
    </row>
    <row r="62" spans="1:10" x14ac:dyDescent="0.2">
      <c r="A62" s="7" t="s">
        <v>111</v>
      </c>
      <c r="B62" s="7" t="s">
        <v>112</v>
      </c>
      <c r="C62" s="9">
        <v>436.28</v>
      </c>
      <c r="D62" s="9">
        <v>450</v>
      </c>
      <c r="E62" s="9">
        <f>C62-D62</f>
        <v>-13.720000000000027</v>
      </c>
      <c r="F62" s="9">
        <v>436.28</v>
      </c>
      <c r="G62" s="9">
        <v>450</v>
      </c>
      <c r="H62" s="9">
        <f>F62-G62</f>
        <v>-13.720000000000027</v>
      </c>
      <c r="I62" s="9">
        <v>5400</v>
      </c>
      <c r="J62" s="9">
        <f>IF(I62&lt;&gt;0, (F62/I62)*100, 0)</f>
        <v>8.079259259259258</v>
      </c>
    </row>
    <row r="63" spans="1:10" x14ac:dyDescent="0.2">
      <c r="A63" s="7" t="s">
        <v>113</v>
      </c>
      <c r="B63" s="7" t="s">
        <v>114</v>
      </c>
      <c r="C63" s="9">
        <v>0</v>
      </c>
      <c r="D63" s="9">
        <v>0</v>
      </c>
      <c r="E63" s="9">
        <f>C63-D63</f>
        <v>0</v>
      </c>
      <c r="F63" s="9">
        <v>0</v>
      </c>
      <c r="G63" s="9">
        <v>0</v>
      </c>
      <c r="H63" s="9">
        <f>F63-G63</f>
        <v>0</v>
      </c>
      <c r="I63" s="9">
        <v>8800</v>
      </c>
      <c r="J63" s="9">
        <f>IF(I63&lt;&gt;0, (F63/I63)*100, 0)</f>
        <v>0</v>
      </c>
    </row>
    <row r="64" spans="1:10" x14ac:dyDescent="0.2">
      <c r="A64" s="7" t="s">
        <v>115</v>
      </c>
      <c r="B64" s="7" t="s">
        <v>116</v>
      </c>
      <c r="C64" s="9">
        <v>0</v>
      </c>
      <c r="D64" s="9">
        <v>933.33</v>
      </c>
      <c r="E64" s="9">
        <f>C64-D64</f>
        <v>-933.33</v>
      </c>
      <c r="F64" s="9">
        <v>0</v>
      </c>
      <c r="G64" s="9">
        <v>933.33</v>
      </c>
      <c r="H64" s="9">
        <f>F64-G64</f>
        <v>-933.33</v>
      </c>
      <c r="I64" s="9">
        <v>5600</v>
      </c>
      <c r="J64" s="9">
        <f>IF(I64&lt;&gt;0, (F64/I64)*100, 0)</f>
        <v>0</v>
      </c>
    </row>
    <row r="65" spans="1:10" x14ac:dyDescent="0.2">
      <c r="A65" s="7" t="s">
        <v>117</v>
      </c>
      <c r="B65" s="7" t="s">
        <v>118</v>
      </c>
      <c r="C65" s="9">
        <v>0</v>
      </c>
      <c r="D65" s="9">
        <v>0</v>
      </c>
      <c r="E65" s="9">
        <f>C65-D65</f>
        <v>0</v>
      </c>
      <c r="F65" s="9">
        <v>0</v>
      </c>
      <c r="G65" s="9">
        <v>0</v>
      </c>
      <c r="H65" s="9">
        <f>F65-G65</f>
        <v>0</v>
      </c>
      <c r="I65" s="9">
        <v>6500</v>
      </c>
      <c r="J65" s="9">
        <f>IF(I65&lt;&gt;0, (F65/I65)*100, 0)</f>
        <v>0</v>
      </c>
    </row>
    <row r="66" spans="1:10" x14ac:dyDescent="0.2">
      <c r="A66" s="7" t="s">
        <v>119</v>
      </c>
      <c r="B66" s="7" t="s">
        <v>120</v>
      </c>
      <c r="C66" s="9">
        <v>0</v>
      </c>
      <c r="D66" s="9">
        <v>0</v>
      </c>
      <c r="E66" s="9">
        <f>C66-D66</f>
        <v>0</v>
      </c>
      <c r="F66" s="9">
        <v>0</v>
      </c>
      <c r="G66" s="9">
        <v>0</v>
      </c>
      <c r="H66" s="9">
        <f>F66-G66</f>
        <v>0</v>
      </c>
      <c r="I66" s="9">
        <v>5000</v>
      </c>
      <c r="J66" s="9">
        <f>IF(I66&lt;&gt;0, (F66/I66)*100, 0)</f>
        <v>0</v>
      </c>
    </row>
    <row r="67" spans="1:10" x14ac:dyDescent="0.2">
      <c r="A67" s="7" t="s">
        <v>121</v>
      </c>
      <c r="B67" s="7" t="s">
        <v>122</v>
      </c>
      <c r="C67" s="9">
        <v>2740</v>
      </c>
      <c r="D67" s="9">
        <v>3333.33</v>
      </c>
      <c r="E67" s="9">
        <f>C67-D67</f>
        <v>-593.32999999999993</v>
      </c>
      <c r="F67" s="9">
        <v>2740</v>
      </c>
      <c r="G67" s="9">
        <v>3333.33</v>
      </c>
      <c r="H67" s="9">
        <f>F67-G67</f>
        <v>-593.32999999999993</v>
      </c>
      <c r="I67" s="9">
        <v>40000</v>
      </c>
      <c r="J67" s="9">
        <f>IF(I67&lt;&gt;0, (F67/I67)*100, 0)</f>
        <v>6.8500000000000005</v>
      </c>
    </row>
    <row r="68" spans="1:10" x14ac:dyDescent="0.2">
      <c r="A68" s="7" t="s">
        <v>123</v>
      </c>
      <c r="B68" s="7" t="s">
        <v>124</v>
      </c>
      <c r="C68" s="9">
        <v>548.20000000000005</v>
      </c>
      <c r="D68" s="9">
        <v>558.33000000000004</v>
      </c>
      <c r="E68" s="9">
        <f>C68-D68</f>
        <v>-10.129999999999995</v>
      </c>
      <c r="F68" s="9">
        <v>548.20000000000005</v>
      </c>
      <c r="G68" s="9">
        <v>558.33000000000004</v>
      </c>
      <c r="H68" s="9">
        <f>F68-G68</f>
        <v>-10.129999999999995</v>
      </c>
      <c r="I68" s="9">
        <v>15500</v>
      </c>
      <c r="J68" s="9">
        <f>IF(I68&lt;&gt;0, (F68/I68)*100, 0)</f>
        <v>3.5367741935483874</v>
      </c>
    </row>
    <row r="69" spans="1:10" x14ac:dyDescent="0.2">
      <c r="A69" s="7" t="s">
        <v>125</v>
      </c>
      <c r="B69" s="7" t="s">
        <v>126</v>
      </c>
      <c r="C69" s="9">
        <v>0</v>
      </c>
      <c r="D69" s="9">
        <v>0</v>
      </c>
      <c r="E69" s="9">
        <f>C69-D69</f>
        <v>0</v>
      </c>
      <c r="F69" s="9">
        <v>0</v>
      </c>
      <c r="G69" s="9">
        <v>0</v>
      </c>
      <c r="H69" s="9">
        <f>F69-G69</f>
        <v>0</v>
      </c>
      <c r="I69" s="9">
        <v>63000</v>
      </c>
      <c r="J69" s="9">
        <f>IF(I69&lt;&gt;0, (F69/I69)*100, 0)</f>
        <v>0</v>
      </c>
    </row>
    <row r="70" spans="1:10" x14ac:dyDescent="0.2">
      <c r="A70" s="7" t="s">
        <v>127</v>
      </c>
      <c r="B70" s="7" t="s">
        <v>128</v>
      </c>
      <c r="C70" s="9">
        <v>56.61</v>
      </c>
      <c r="D70" s="9">
        <v>166.67</v>
      </c>
      <c r="E70" s="9">
        <f>C70-D70</f>
        <v>-110.05999999999999</v>
      </c>
      <c r="F70" s="9">
        <v>56.61</v>
      </c>
      <c r="G70" s="9">
        <v>166.67</v>
      </c>
      <c r="H70" s="9">
        <f>F70-G70</f>
        <v>-110.05999999999999</v>
      </c>
      <c r="I70" s="9">
        <v>2000</v>
      </c>
      <c r="J70" s="9">
        <f>IF(I70&lt;&gt;0, (F70/I70)*100, 0)</f>
        <v>2.8305000000000002</v>
      </c>
    </row>
    <row r="71" spans="1:10" x14ac:dyDescent="0.2">
      <c r="A71" s="7" t="s">
        <v>129</v>
      </c>
      <c r="B71" s="7" t="s">
        <v>130</v>
      </c>
      <c r="C71" s="9">
        <v>5429.31</v>
      </c>
      <c r="D71" s="9">
        <v>8816.67</v>
      </c>
      <c r="E71" s="9">
        <f>C71-D71</f>
        <v>-3387.3599999999997</v>
      </c>
      <c r="F71" s="9">
        <v>5429.31</v>
      </c>
      <c r="G71" s="9">
        <v>8816.67</v>
      </c>
      <c r="H71" s="9">
        <f>F71-G71</f>
        <v>-3387.3599999999997</v>
      </c>
      <c r="I71" s="9">
        <v>105800</v>
      </c>
      <c r="J71" s="9">
        <f>IF(I71&lt;&gt;0, (F71/I71)*100, 0)</f>
        <v>5.1316729678638939</v>
      </c>
    </row>
    <row r="72" spans="1:10" x14ac:dyDescent="0.2">
      <c r="A72" s="7" t="s">
        <v>131</v>
      </c>
      <c r="B72" s="7" t="s">
        <v>132</v>
      </c>
      <c r="C72" s="9">
        <v>0</v>
      </c>
      <c r="D72" s="9">
        <v>208.33</v>
      </c>
      <c r="E72" s="9">
        <f>C72-D72</f>
        <v>-208.33</v>
      </c>
      <c r="F72" s="9">
        <v>0</v>
      </c>
      <c r="G72" s="9">
        <v>208.33</v>
      </c>
      <c r="H72" s="9">
        <f>F72-G72</f>
        <v>-208.33</v>
      </c>
      <c r="I72" s="9">
        <v>2500</v>
      </c>
      <c r="J72" s="9">
        <f>IF(I72&lt;&gt;0, (F72/I72)*100, 0)</f>
        <v>0</v>
      </c>
    </row>
    <row r="73" spans="1:10" x14ac:dyDescent="0.2">
      <c r="A73" s="7" t="s">
        <v>133</v>
      </c>
      <c r="B73" s="7" t="s">
        <v>134</v>
      </c>
      <c r="C73" s="9">
        <v>99.15</v>
      </c>
      <c r="D73" s="9">
        <v>1583.33</v>
      </c>
      <c r="E73" s="9">
        <f>C73-D73</f>
        <v>-1484.1799999999998</v>
      </c>
      <c r="F73" s="9">
        <v>99.15</v>
      </c>
      <c r="G73" s="9">
        <v>1583.33</v>
      </c>
      <c r="H73" s="9">
        <f>F73-G73</f>
        <v>-1484.1799999999998</v>
      </c>
      <c r="I73" s="9">
        <v>19000</v>
      </c>
      <c r="J73" s="9">
        <f>IF(I73&lt;&gt;0, (F73/I73)*100, 0)</f>
        <v>0.521842105263158</v>
      </c>
    </row>
    <row r="74" spans="1:10" x14ac:dyDescent="0.2">
      <c r="A74" s="7" t="s">
        <v>135</v>
      </c>
      <c r="B74" s="7" t="s">
        <v>136</v>
      </c>
      <c r="C74" s="9">
        <v>2737</v>
      </c>
      <c r="D74" s="9">
        <v>1666.67</v>
      </c>
      <c r="E74" s="9">
        <f>C74-D74</f>
        <v>1070.33</v>
      </c>
      <c r="F74" s="9">
        <v>2737</v>
      </c>
      <c r="G74" s="9">
        <v>1666.67</v>
      </c>
      <c r="H74" s="9">
        <f>F74-G74</f>
        <v>1070.33</v>
      </c>
      <c r="I74" s="9">
        <v>20000</v>
      </c>
      <c r="J74" s="9">
        <f>IF(I74&lt;&gt;0, (F74/I74)*100, 0)</f>
        <v>13.685</v>
      </c>
    </row>
    <row r="75" spans="1:10" x14ac:dyDescent="0.2">
      <c r="A75" s="7" t="s">
        <v>137</v>
      </c>
      <c r="B75" s="7" t="s">
        <v>138</v>
      </c>
      <c r="C75" s="9">
        <v>2092.17</v>
      </c>
      <c r="D75" s="9">
        <v>2795.83</v>
      </c>
      <c r="E75" s="9">
        <f>C75-D75</f>
        <v>-703.65999999999985</v>
      </c>
      <c r="F75" s="9">
        <v>2092.17</v>
      </c>
      <c r="G75" s="9">
        <v>2795.83</v>
      </c>
      <c r="H75" s="9">
        <f>F75-G75</f>
        <v>-703.65999999999985</v>
      </c>
      <c r="I75" s="9">
        <v>33550</v>
      </c>
      <c r="J75" s="9">
        <f>IF(I75&lt;&gt;0, (F75/I75)*100, 0)</f>
        <v>6.2359761549925485</v>
      </c>
    </row>
    <row r="76" spans="1:10" x14ac:dyDescent="0.2">
      <c r="A76" s="7" t="s">
        <v>139</v>
      </c>
      <c r="B76" s="7" t="s">
        <v>140</v>
      </c>
      <c r="C76" s="9">
        <v>1538.15</v>
      </c>
      <c r="D76" s="9">
        <v>1666.67</v>
      </c>
      <c r="E76" s="9">
        <f>C76-D76</f>
        <v>-128.51999999999998</v>
      </c>
      <c r="F76" s="9">
        <v>1538.15</v>
      </c>
      <c r="G76" s="9">
        <v>1666.67</v>
      </c>
      <c r="H76" s="9">
        <f>F76-G76</f>
        <v>-128.51999999999998</v>
      </c>
      <c r="I76" s="9">
        <v>20000</v>
      </c>
      <c r="J76" s="9">
        <f>IF(I76&lt;&gt;0, (F76/I76)*100, 0)</f>
        <v>7.6907500000000004</v>
      </c>
    </row>
    <row r="77" spans="1:10" x14ac:dyDescent="0.2">
      <c r="A77" s="7" t="s">
        <v>141</v>
      </c>
      <c r="B77" s="7" t="s">
        <v>142</v>
      </c>
      <c r="C77" s="9">
        <v>401.65</v>
      </c>
      <c r="D77" s="9">
        <v>733.33</v>
      </c>
      <c r="E77" s="9">
        <f>C77-D77</f>
        <v>-331.68000000000006</v>
      </c>
      <c r="F77" s="9">
        <v>401.65</v>
      </c>
      <c r="G77" s="9">
        <v>733.33</v>
      </c>
      <c r="H77" s="9">
        <f>F77-G77</f>
        <v>-331.68000000000006</v>
      </c>
      <c r="I77" s="9">
        <v>8800</v>
      </c>
      <c r="J77" s="9">
        <f>IF(I77&lt;&gt;0, (F77/I77)*100, 0)</f>
        <v>4.5642045454545448</v>
      </c>
    </row>
    <row r="78" spans="1:10" x14ac:dyDescent="0.2">
      <c r="A78" s="7" t="s">
        <v>143</v>
      </c>
      <c r="B78" s="7" t="s">
        <v>144</v>
      </c>
      <c r="C78" s="9">
        <v>0</v>
      </c>
      <c r="D78" s="9">
        <v>0</v>
      </c>
      <c r="E78" s="9">
        <f>C78-D78</f>
        <v>0</v>
      </c>
      <c r="F78" s="9">
        <v>0</v>
      </c>
      <c r="G78" s="9">
        <v>0</v>
      </c>
      <c r="H78" s="9">
        <f>F78-G78</f>
        <v>0</v>
      </c>
      <c r="I78" s="9">
        <v>500</v>
      </c>
      <c r="J78" s="9">
        <f>IF(I78&lt;&gt;0, (F78/I78)*100, 0)</f>
        <v>0</v>
      </c>
    </row>
    <row r="79" spans="1:10" x14ac:dyDescent="0.2">
      <c r="A79" s="7" t="s">
        <v>145</v>
      </c>
      <c r="B79" s="7" t="s">
        <v>146</v>
      </c>
      <c r="C79" s="9">
        <v>629.4</v>
      </c>
      <c r="D79" s="9">
        <v>1508.33</v>
      </c>
      <c r="E79" s="9">
        <f>C79-D79</f>
        <v>-878.93</v>
      </c>
      <c r="F79" s="9">
        <v>629.4</v>
      </c>
      <c r="G79" s="9">
        <v>1508.33</v>
      </c>
      <c r="H79" s="9">
        <f>F79-G79</f>
        <v>-878.93</v>
      </c>
      <c r="I79" s="9">
        <v>18100</v>
      </c>
      <c r="J79" s="9">
        <f>IF(I79&lt;&gt;0, (F79/I79)*100, 0)</f>
        <v>3.4773480662983429</v>
      </c>
    </row>
    <row r="80" spans="1:10" x14ac:dyDescent="0.2">
      <c r="A80" s="7" t="s">
        <v>147</v>
      </c>
      <c r="B80" s="7" t="s">
        <v>148</v>
      </c>
      <c r="C80" s="9">
        <v>0</v>
      </c>
      <c r="D80" s="9">
        <v>2416.66</v>
      </c>
      <c r="E80" s="9">
        <f>C80-D80</f>
        <v>-2416.66</v>
      </c>
      <c r="F80" s="9">
        <v>0</v>
      </c>
      <c r="G80" s="9">
        <v>2416.66</v>
      </c>
      <c r="H80" s="9">
        <f>F80-G80</f>
        <v>-2416.66</v>
      </c>
      <c r="I80" s="9">
        <v>29000</v>
      </c>
      <c r="J80" s="9">
        <f>IF(I80&lt;&gt;0, (F80/I80)*100, 0)</f>
        <v>0</v>
      </c>
    </row>
    <row r="81" spans="1:10" x14ac:dyDescent="0.2">
      <c r="A81" s="7" t="s">
        <v>149</v>
      </c>
      <c r="B81" s="7" t="s">
        <v>150</v>
      </c>
      <c r="C81" s="9">
        <v>0</v>
      </c>
      <c r="D81" s="9">
        <v>600</v>
      </c>
      <c r="E81" s="9">
        <f>C81-D81</f>
        <v>-600</v>
      </c>
      <c r="F81" s="9">
        <v>0</v>
      </c>
      <c r="G81" s="9">
        <v>600</v>
      </c>
      <c r="H81" s="9">
        <f>F81-G81</f>
        <v>-600</v>
      </c>
      <c r="I81" s="9">
        <v>7200</v>
      </c>
      <c r="J81" s="9">
        <f>IF(I81&lt;&gt;0, (F81/I81)*100, 0)</f>
        <v>0</v>
      </c>
    </row>
    <row r="82" spans="1:10" x14ac:dyDescent="0.2">
      <c r="A82" s="7" t="s">
        <v>151</v>
      </c>
      <c r="B82" s="7" t="s">
        <v>152</v>
      </c>
      <c r="C82" s="9">
        <v>0</v>
      </c>
      <c r="D82" s="9">
        <v>456.67</v>
      </c>
      <c r="E82" s="9">
        <f>C82-D82</f>
        <v>-456.67</v>
      </c>
      <c r="F82" s="9">
        <v>0</v>
      </c>
      <c r="G82" s="9">
        <v>456.67</v>
      </c>
      <c r="H82" s="9">
        <f>F82-G82</f>
        <v>-456.67</v>
      </c>
      <c r="I82" s="9">
        <v>5480</v>
      </c>
      <c r="J82" s="9">
        <f>IF(I82&lt;&gt;0, (F82/I82)*100, 0)</f>
        <v>0</v>
      </c>
    </row>
    <row r="83" spans="1:10" x14ac:dyDescent="0.2">
      <c r="A83" s="7" t="s">
        <v>153</v>
      </c>
      <c r="B83" s="7" t="s">
        <v>154</v>
      </c>
      <c r="C83" s="9">
        <v>0</v>
      </c>
      <c r="D83" s="9">
        <v>208.33</v>
      </c>
      <c r="E83" s="9">
        <f>C83-D83</f>
        <v>-208.33</v>
      </c>
      <c r="F83" s="9">
        <v>0</v>
      </c>
      <c r="G83" s="9">
        <v>208.33</v>
      </c>
      <c r="H83" s="9">
        <f>F83-G83</f>
        <v>-208.33</v>
      </c>
      <c r="I83" s="9">
        <v>2500</v>
      </c>
      <c r="J83" s="9">
        <f>IF(I83&lt;&gt;0, (F83/I83)*100, 0)</f>
        <v>0</v>
      </c>
    </row>
    <row r="84" spans="1:10" x14ac:dyDescent="0.2">
      <c r="A84" s="7" t="s">
        <v>155</v>
      </c>
      <c r="B84" s="7" t="s">
        <v>156</v>
      </c>
      <c r="C84" s="9">
        <v>0</v>
      </c>
      <c r="D84" s="9">
        <v>0</v>
      </c>
      <c r="E84" s="9">
        <f>C84-D84</f>
        <v>0</v>
      </c>
      <c r="F84" s="9">
        <v>0</v>
      </c>
      <c r="G84" s="9">
        <v>0</v>
      </c>
      <c r="H84" s="9">
        <f>F84-G84</f>
        <v>0</v>
      </c>
      <c r="I84" s="9">
        <v>2500</v>
      </c>
      <c r="J84" s="9">
        <f>IF(I84&lt;&gt;0, (F84/I84)*100, 0)</f>
        <v>0</v>
      </c>
    </row>
    <row r="85" spans="1:10" x14ac:dyDescent="0.2">
      <c r="A85" s="7" t="s">
        <v>157</v>
      </c>
      <c r="B85" s="7" t="s">
        <v>158</v>
      </c>
      <c r="C85" s="9">
        <v>0</v>
      </c>
      <c r="D85" s="9">
        <v>2758.33</v>
      </c>
      <c r="E85" s="9">
        <f>C85-D85</f>
        <v>-2758.33</v>
      </c>
      <c r="F85" s="9">
        <v>0</v>
      </c>
      <c r="G85" s="9">
        <v>2758.33</v>
      </c>
      <c r="H85" s="9">
        <f>F85-G85</f>
        <v>-2758.33</v>
      </c>
      <c r="I85" s="9">
        <v>33100</v>
      </c>
      <c r="J85" s="9">
        <f>IF(I85&lt;&gt;0, (F85/I85)*100, 0)</f>
        <v>0</v>
      </c>
    </row>
    <row r="86" spans="1:10" x14ac:dyDescent="0.2">
      <c r="A86" s="7" t="s">
        <v>159</v>
      </c>
      <c r="B86" s="7" t="s">
        <v>160</v>
      </c>
      <c r="C86" s="9">
        <v>6440.92</v>
      </c>
      <c r="D86" s="9">
        <v>2535.42</v>
      </c>
      <c r="E86" s="9">
        <f>C86-D86</f>
        <v>3905.5</v>
      </c>
      <c r="F86" s="9">
        <v>6440.92</v>
      </c>
      <c r="G86" s="9">
        <v>2535.42</v>
      </c>
      <c r="H86" s="9">
        <f>F86-G86</f>
        <v>3905.5</v>
      </c>
      <c r="I86" s="9">
        <v>50425</v>
      </c>
      <c r="J86" s="9">
        <f>IF(I86&lt;&gt;0, (F86/I86)*100, 0)</f>
        <v>12.773267228557264</v>
      </c>
    </row>
    <row r="87" spans="1:10" x14ac:dyDescent="0.2">
      <c r="A87" s="7" t="s">
        <v>161</v>
      </c>
      <c r="B87" s="7" t="s">
        <v>162</v>
      </c>
      <c r="C87" s="9">
        <v>0</v>
      </c>
      <c r="D87" s="9">
        <v>0</v>
      </c>
      <c r="E87" s="9">
        <f>C87-D87</f>
        <v>0</v>
      </c>
      <c r="F87" s="9">
        <v>0</v>
      </c>
      <c r="G87" s="9">
        <v>0</v>
      </c>
      <c r="H87" s="9">
        <f>F87-G87</f>
        <v>0</v>
      </c>
      <c r="I87" s="9">
        <v>858000</v>
      </c>
      <c r="J87" s="9">
        <f>IF(I87&lt;&gt;0, (F87/I87)*100, 0)</f>
        <v>0</v>
      </c>
    </row>
    <row r="88" spans="1:10" x14ac:dyDescent="0.2">
      <c r="A88" s="7" t="s">
        <v>163</v>
      </c>
      <c r="B88" s="7" t="s">
        <v>164</v>
      </c>
      <c r="C88" s="9">
        <v>525.79</v>
      </c>
      <c r="D88" s="9">
        <v>333.33</v>
      </c>
      <c r="E88" s="9">
        <f>C88-D88</f>
        <v>192.45999999999998</v>
      </c>
      <c r="F88" s="9">
        <v>525.79</v>
      </c>
      <c r="G88" s="9">
        <v>333.33</v>
      </c>
      <c r="H88" s="9">
        <f>F88-G88</f>
        <v>192.45999999999998</v>
      </c>
      <c r="I88" s="9">
        <v>4000</v>
      </c>
      <c r="J88" s="9">
        <f>IF(I88&lt;&gt;0, (F88/I88)*100, 0)</f>
        <v>13.14475</v>
      </c>
    </row>
    <row r="89" spans="1:10" x14ac:dyDescent="0.2">
      <c r="A89" s="7" t="s">
        <v>165</v>
      </c>
      <c r="B89" s="7" t="s">
        <v>166</v>
      </c>
      <c r="C89" s="9">
        <v>792.93</v>
      </c>
      <c r="D89" s="9">
        <v>687.5</v>
      </c>
      <c r="E89" s="9">
        <f>C89-D89</f>
        <v>105.42999999999995</v>
      </c>
      <c r="F89" s="9">
        <v>792.93</v>
      </c>
      <c r="G89" s="9">
        <v>687.5</v>
      </c>
      <c r="H89" s="9">
        <f>F89-G89</f>
        <v>105.42999999999995</v>
      </c>
      <c r="I89" s="9">
        <v>8250</v>
      </c>
      <c r="J89" s="9">
        <f>IF(I89&lt;&gt;0, (F89/I89)*100, 0)</f>
        <v>9.611272727272727</v>
      </c>
    </row>
    <row r="90" spans="1:10" x14ac:dyDescent="0.2">
      <c r="A90" s="7" t="s">
        <v>167</v>
      </c>
      <c r="B90" s="7" t="s">
        <v>168</v>
      </c>
      <c r="C90" s="9">
        <v>1413.05</v>
      </c>
      <c r="D90" s="9">
        <v>1041.67</v>
      </c>
      <c r="E90" s="9">
        <f>C90-D90</f>
        <v>371.37999999999988</v>
      </c>
      <c r="F90" s="9">
        <v>1413.05</v>
      </c>
      <c r="G90" s="9">
        <v>1041.67</v>
      </c>
      <c r="H90" s="9">
        <f>F90-G90</f>
        <v>371.37999999999988</v>
      </c>
      <c r="I90" s="9">
        <v>12500</v>
      </c>
      <c r="J90" s="9">
        <f>IF(I90&lt;&gt;0, (F90/I90)*100, 0)</f>
        <v>11.304399999999999</v>
      </c>
    </row>
    <row r="91" spans="1:10" x14ac:dyDescent="0.2">
      <c r="A91" s="7" t="s">
        <v>169</v>
      </c>
      <c r="B91" s="7" t="s">
        <v>170</v>
      </c>
      <c r="C91" s="9">
        <v>0</v>
      </c>
      <c r="D91" s="9">
        <v>1250</v>
      </c>
      <c r="E91" s="9">
        <f>C91-D91</f>
        <v>-1250</v>
      </c>
      <c r="F91" s="9">
        <v>0</v>
      </c>
      <c r="G91" s="9">
        <v>1250</v>
      </c>
      <c r="H91" s="9">
        <f>F91-G91</f>
        <v>-1250</v>
      </c>
      <c r="I91" s="9">
        <v>15000</v>
      </c>
      <c r="J91" s="9">
        <f>IF(I91&lt;&gt;0, (F91/I91)*100, 0)</f>
        <v>0</v>
      </c>
    </row>
    <row r="92" spans="1:10" x14ac:dyDescent="0.2">
      <c r="A92" s="7" t="s">
        <v>171</v>
      </c>
      <c r="B92" s="7" t="s">
        <v>172</v>
      </c>
      <c r="C92" s="9">
        <v>171.13</v>
      </c>
      <c r="D92" s="9">
        <v>375</v>
      </c>
      <c r="E92" s="9">
        <f>C92-D92</f>
        <v>-203.87</v>
      </c>
      <c r="F92" s="9">
        <v>171.13</v>
      </c>
      <c r="G92" s="9">
        <v>375</v>
      </c>
      <c r="H92" s="9">
        <f>F92-G92</f>
        <v>-203.87</v>
      </c>
      <c r="I92" s="9">
        <v>4500</v>
      </c>
      <c r="J92" s="9">
        <f>IF(I92&lt;&gt;0, (F92/I92)*100, 0)</f>
        <v>3.802888888888889</v>
      </c>
    </row>
    <row r="93" spans="1:10" x14ac:dyDescent="0.2">
      <c r="A93" s="7" t="s">
        <v>173</v>
      </c>
      <c r="B93" s="7" t="s">
        <v>174</v>
      </c>
      <c r="C93" s="9">
        <v>0</v>
      </c>
      <c r="D93" s="9">
        <v>333.33</v>
      </c>
      <c r="E93" s="9">
        <f>C93-D93</f>
        <v>-333.33</v>
      </c>
      <c r="F93" s="9">
        <v>0</v>
      </c>
      <c r="G93" s="9">
        <v>333.33</v>
      </c>
      <c r="H93" s="9">
        <f>F93-G93</f>
        <v>-333.33</v>
      </c>
      <c r="I93" s="9">
        <v>4000</v>
      </c>
      <c r="J93" s="9">
        <f>IF(I93&lt;&gt;0, (F93/I93)*100, 0)</f>
        <v>0</v>
      </c>
    </row>
    <row r="94" spans="1:10" x14ac:dyDescent="0.2">
      <c r="A94" s="7" t="s">
        <v>175</v>
      </c>
      <c r="B94" s="7" t="s">
        <v>176</v>
      </c>
      <c r="C94" s="9">
        <v>4898.0600000000004</v>
      </c>
      <c r="D94" s="9">
        <v>5000</v>
      </c>
      <c r="E94" s="9">
        <f>C94-D94</f>
        <v>-101.9399999999996</v>
      </c>
      <c r="F94" s="9">
        <v>4898.0600000000004</v>
      </c>
      <c r="G94" s="9">
        <v>5000</v>
      </c>
      <c r="H94" s="9">
        <f>F94-G94</f>
        <v>-101.9399999999996</v>
      </c>
      <c r="I94" s="9">
        <v>60000</v>
      </c>
      <c r="J94" s="9">
        <f>IF(I94&lt;&gt;0, (F94/I94)*100, 0)</f>
        <v>8.1634333333333338</v>
      </c>
    </row>
    <row r="95" spans="1:10" x14ac:dyDescent="0.2">
      <c r="A95" s="7" t="s">
        <v>177</v>
      </c>
      <c r="B95" s="7" t="s">
        <v>178</v>
      </c>
      <c r="C95" s="9">
        <v>277.64999999999998</v>
      </c>
      <c r="D95" s="9">
        <v>927.5</v>
      </c>
      <c r="E95" s="9">
        <f>C95-D95</f>
        <v>-649.85</v>
      </c>
      <c r="F95" s="9">
        <v>277.64999999999998</v>
      </c>
      <c r="G95" s="9">
        <v>927.5</v>
      </c>
      <c r="H95" s="9">
        <f>F95-G95</f>
        <v>-649.85</v>
      </c>
      <c r="I95" s="9">
        <v>11130</v>
      </c>
      <c r="J95" s="9">
        <f>IF(I95&lt;&gt;0, (F95/I95)*100, 0)</f>
        <v>2.4946091644204849</v>
      </c>
    </row>
    <row r="96" spans="1:10" x14ac:dyDescent="0.2">
      <c r="A96" s="7" t="s">
        <v>179</v>
      </c>
      <c r="B96" s="7" t="s">
        <v>180</v>
      </c>
      <c r="C96" s="9">
        <v>332.8</v>
      </c>
      <c r="D96" s="9">
        <v>216.67</v>
      </c>
      <c r="E96" s="9">
        <f>C96-D96</f>
        <v>116.13000000000002</v>
      </c>
      <c r="F96" s="9">
        <v>332.8</v>
      </c>
      <c r="G96" s="9">
        <v>216.67</v>
      </c>
      <c r="H96" s="9">
        <f>F96-G96</f>
        <v>116.13000000000002</v>
      </c>
      <c r="I96" s="9">
        <v>2600</v>
      </c>
      <c r="J96" s="9">
        <f>IF(I96&lt;&gt;0, (F96/I96)*100, 0)</f>
        <v>12.8</v>
      </c>
    </row>
    <row r="97" spans="1:10" x14ac:dyDescent="0.2">
      <c r="A97" s="7" t="s">
        <v>181</v>
      </c>
      <c r="B97" s="7" t="s">
        <v>182</v>
      </c>
      <c r="C97" s="9">
        <v>-5</v>
      </c>
      <c r="D97" s="9">
        <v>416.67</v>
      </c>
      <c r="E97" s="9">
        <f>C97-D97</f>
        <v>-421.67</v>
      </c>
      <c r="F97" s="9">
        <v>-5</v>
      </c>
      <c r="G97" s="9">
        <v>416.67</v>
      </c>
      <c r="H97" s="9">
        <f>F97-G97</f>
        <v>-421.67</v>
      </c>
      <c r="I97" s="9">
        <v>5000</v>
      </c>
      <c r="J97" s="9">
        <f>IF(I97&lt;&gt;0, (F97/I97)*100, 0)</f>
        <v>-0.1</v>
      </c>
    </row>
    <row r="98" spans="1:10" x14ac:dyDescent="0.2">
      <c r="A98" s="7" t="s">
        <v>183</v>
      </c>
      <c r="B98" s="7" t="s">
        <v>184</v>
      </c>
      <c r="C98" s="9">
        <v>264.33999999999997</v>
      </c>
      <c r="D98" s="9">
        <v>333.33</v>
      </c>
      <c r="E98" s="9">
        <f>C98-D98</f>
        <v>-68.990000000000009</v>
      </c>
      <c r="F98" s="9">
        <v>264.33999999999997</v>
      </c>
      <c r="G98" s="9">
        <v>333.33</v>
      </c>
      <c r="H98" s="9">
        <f>F98-G98</f>
        <v>-68.990000000000009</v>
      </c>
      <c r="I98" s="9">
        <v>4000</v>
      </c>
      <c r="J98" s="9">
        <f>IF(I98&lt;&gt;0, (F98/I98)*100, 0)</f>
        <v>6.6084999999999994</v>
      </c>
    </row>
    <row r="99" spans="1:10" x14ac:dyDescent="0.2">
      <c r="A99" s="7" t="s">
        <v>185</v>
      </c>
      <c r="B99" s="7" t="s">
        <v>186</v>
      </c>
      <c r="C99" s="9">
        <v>1591.38</v>
      </c>
      <c r="D99" s="9">
        <v>2000</v>
      </c>
      <c r="E99" s="9">
        <f>C99-D99</f>
        <v>-408.61999999999989</v>
      </c>
      <c r="F99" s="9">
        <v>1591.38</v>
      </c>
      <c r="G99" s="9">
        <v>2000</v>
      </c>
      <c r="H99" s="9">
        <f>F99-G99</f>
        <v>-408.61999999999989</v>
      </c>
      <c r="I99" s="9">
        <v>34150</v>
      </c>
      <c r="J99" s="9">
        <f>IF(I99&lt;&gt;0, (F99/I99)*100, 0)</f>
        <v>4.6599707174231337</v>
      </c>
    </row>
    <row r="100" spans="1:10" x14ac:dyDescent="0.2">
      <c r="A100" s="7" t="s">
        <v>187</v>
      </c>
      <c r="B100" s="7" t="s">
        <v>188</v>
      </c>
      <c r="C100" s="9">
        <v>442.32</v>
      </c>
      <c r="D100" s="9">
        <v>258.33</v>
      </c>
      <c r="E100" s="9">
        <f>C100-D100</f>
        <v>183.99</v>
      </c>
      <c r="F100" s="9">
        <v>442.32</v>
      </c>
      <c r="G100" s="9">
        <v>258.33</v>
      </c>
      <c r="H100" s="9">
        <f>F100-G100</f>
        <v>183.99</v>
      </c>
      <c r="I100" s="9">
        <v>3100</v>
      </c>
      <c r="J100" s="9">
        <f>IF(I100&lt;&gt;0, (F100/I100)*100, 0)</f>
        <v>14.268387096774193</v>
      </c>
    </row>
    <row r="101" spans="1:10" x14ac:dyDescent="0.2">
      <c r="A101" s="7" t="s">
        <v>189</v>
      </c>
      <c r="B101" s="7" t="s">
        <v>190</v>
      </c>
      <c r="C101" s="9">
        <v>292.75</v>
      </c>
      <c r="D101" s="9">
        <v>591.66999999999996</v>
      </c>
      <c r="E101" s="9">
        <f>C101-D101</f>
        <v>-298.91999999999996</v>
      </c>
      <c r="F101" s="9">
        <v>292.75</v>
      </c>
      <c r="G101" s="9">
        <v>591.66999999999996</v>
      </c>
      <c r="H101" s="9">
        <f>F101-G101</f>
        <v>-298.91999999999996</v>
      </c>
      <c r="I101" s="9">
        <v>7100</v>
      </c>
      <c r="J101" s="9">
        <f>IF(I101&lt;&gt;0, (F101/I101)*100, 0)</f>
        <v>4.123239436619718</v>
      </c>
    </row>
    <row r="102" spans="1:10" x14ac:dyDescent="0.2">
      <c r="A102" s="7" t="s">
        <v>191</v>
      </c>
      <c r="B102" s="7" t="s">
        <v>192</v>
      </c>
      <c r="C102" s="9">
        <v>0</v>
      </c>
      <c r="D102" s="9">
        <v>0</v>
      </c>
      <c r="E102" s="9">
        <f>C102-D102</f>
        <v>0</v>
      </c>
      <c r="F102" s="9">
        <v>0</v>
      </c>
      <c r="G102" s="9">
        <v>0</v>
      </c>
      <c r="H102" s="9">
        <f>F102-G102</f>
        <v>0</v>
      </c>
      <c r="I102" s="9">
        <v>3000</v>
      </c>
      <c r="J102" s="9">
        <f>IF(I102&lt;&gt;0, (F102/I102)*100, 0)</f>
        <v>0</v>
      </c>
    </row>
    <row r="103" spans="1:10" x14ac:dyDescent="0.2">
      <c r="A103" s="7" t="s">
        <v>193</v>
      </c>
      <c r="B103" s="7" t="s">
        <v>194</v>
      </c>
      <c r="C103" s="9">
        <v>0</v>
      </c>
      <c r="D103" s="9">
        <v>0</v>
      </c>
      <c r="E103" s="9">
        <f>C103-D103</f>
        <v>0</v>
      </c>
      <c r="F103" s="9">
        <v>0</v>
      </c>
      <c r="G103" s="9">
        <v>0</v>
      </c>
      <c r="H103" s="9">
        <f>F103-G103</f>
        <v>0</v>
      </c>
      <c r="I103" s="9">
        <v>5000</v>
      </c>
      <c r="J103" s="9">
        <f>IF(I103&lt;&gt;0, (F103/I103)*100, 0)</f>
        <v>0</v>
      </c>
    </row>
    <row r="104" spans="1:10" x14ac:dyDescent="0.2">
      <c r="A104" s="7" t="s">
        <v>195</v>
      </c>
      <c r="B104" s="7" t="s">
        <v>196</v>
      </c>
      <c r="C104" s="9">
        <v>0</v>
      </c>
      <c r="D104" s="9">
        <v>458.33</v>
      </c>
      <c r="E104" s="9">
        <f>C104-D104</f>
        <v>-458.33</v>
      </c>
      <c r="F104" s="9">
        <v>0</v>
      </c>
      <c r="G104" s="9">
        <v>458.33</v>
      </c>
      <c r="H104" s="9">
        <f>F104-G104</f>
        <v>-458.33</v>
      </c>
      <c r="I104" s="9">
        <v>5500</v>
      </c>
      <c r="J104" s="9">
        <f>IF(I104&lt;&gt;0, (F104/I104)*100, 0)</f>
        <v>0</v>
      </c>
    </row>
    <row r="105" spans="1:10" x14ac:dyDescent="0.2">
      <c r="A105" s="7" t="s">
        <v>197</v>
      </c>
      <c r="B105" s="7" t="s">
        <v>198</v>
      </c>
      <c r="C105" s="9">
        <v>0</v>
      </c>
      <c r="D105" s="9">
        <v>83.33</v>
      </c>
      <c r="E105" s="9">
        <f>C105-D105</f>
        <v>-83.33</v>
      </c>
      <c r="F105" s="9">
        <v>0</v>
      </c>
      <c r="G105" s="9">
        <v>83.33</v>
      </c>
      <c r="H105" s="9">
        <f>F105-G105</f>
        <v>-83.33</v>
      </c>
      <c r="I105" s="9">
        <v>1000</v>
      </c>
      <c r="J105" s="9">
        <f>IF(I105&lt;&gt;0, (F105/I105)*100, 0)</f>
        <v>0</v>
      </c>
    </row>
    <row r="106" spans="1:10" x14ac:dyDescent="0.2">
      <c r="A106" s="7" t="s">
        <v>199</v>
      </c>
      <c r="B106" s="7" t="s">
        <v>200</v>
      </c>
      <c r="C106" s="9">
        <v>20.2</v>
      </c>
      <c r="D106" s="9">
        <v>104.17</v>
      </c>
      <c r="E106" s="9">
        <f>C106-D106</f>
        <v>-83.97</v>
      </c>
      <c r="F106" s="9">
        <v>20.2</v>
      </c>
      <c r="G106" s="9">
        <v>104.17</v>
      </c>
      <c r="H106" s="9">
        <f>F106-G106</f>
        <v>-83.97</v>
      </c>
      <c r="I106" s="9">
        <v>1250</v>
      </c>
      <c r="J106" s="9">
        <f>IF(I106&lt;&gt;0, (F106/I106)*100, 0)</f>
        <v>1.6160000000000001</v>
      </c>
    </row>
    <row r="107" spans="1:10" x14ac:dyDescent="0.2">
      <c r="A107" s="7" t="s">
        <v>201</v>
      </c>
      <c r="B107" s="7" t="s">
        <v>202</v>
      </c>
      <c r="C107" s="9">
        <v>0</v>
      </c>
      <c r="D107" s="9">
        <v>216.67</v>
      </c>
      <c r="E107" s="9">
        <f>C107-D107</f>
        <v>-216.67</v>
      </c>
      <c r="F107" s="9">
        <v>0</v>
      </c>
      <c r="G107" s="9">
        <v>216.67</v>
      </c>
      <c r="H107" s="9">
        <f>F107-G107</f>
        <v>-216.67</v>
      </c>
      <c r="I107" s="9">
        <v>2600</v>
      </c>
      <c r="J107" s="9">
        <f>IF(I107&lt;&gt;0, (F107/I107)*100, 0)</f>
        <v>0</v>
      </c>
    </row>
    <row r="108" spans="1:10" x14ac:dyDescent="0.2">
      <c r="A108" s="7" t="s">
        <v>203</v>
      </c>
      <c r="B108" s="7" t="s">
        <v>204</v>
      </c>
      <c r="C108" s="9">
        <v>8.5299999999999994</v>
      </c>
      <c r="D108" s="9">
        <v>0</v>
      </c>
      <c r="E108" s="9">
        <f>C108-D108</f>
        <v>8.5299999999999994</v>
      </c>
      <c r="F108" s="9">
        <v>8.5299999999999994</v>
      </c>
      <c r="G108" s="9">
        <v>0</v>
      </c>
      <c r="H108" s="9">
        <f>F108-G108</f>
        <v>8.5299999999999994</v>
      </c>
      <c r="I108" s="9">
        <v>0</v>
      </c>
      <c r="J108" s="9">
        <f>IF(I108&lt;&gt;0, (F108/I108)*100, 0)</f>
        <v>0</v>
      </c>
    </row>
    <row r="109" spans="1:10" x14ac:dyDescent="0.2">
      <c r="A109" s="7" t="s">
        <v>205</v>
      </c>
      <c r="B109" s="7" t="s">
        <v>206</v>
      </c>
      <c r="C109" s="9">
        <v>2400.3000000000002</v>
      </c>
      <c r="D109" s="9">
        <v>0</v>
      </c>
      <c r="E109" s="9">
        <f>C109-D109</f>
        <v>2400.3000000000002</v>
      </c>
      <c r="F109" s="9">
        <v>2400.3000000000002</v>
      </c>
      <c r="G109" s="9">
        <v>0</v>
      </c>
      <c r="H109" s="9">
        <f>F109-G109</f>
        <v>2400.3000000000002</v>
      </c>
      <c r="I109" s="9">
        <v>17400</v>
      </c>
      <c r="J109" s="9">
        <f>IF(I109&lt;&gt;0, (F109/I109)*100, 0)</f>
        <v>13.794827586206898</v>
      </c>
    </row>
    <row r="110" spans="1:10" x14ac:dyDescent="0.2">
      <c r="A110" s="7" t="s">
        <v>207</v>
      </c>
      <c r="B110" s="7" t="s">
        <v>208</v>
      </c>
      <c r="C110" s="9">
        <v>85</v>
      </c>
      <c r="D110" s="9">
        <v>1175</v>
      </c>
      <c r="E110" s="9">
        <f>C110-D110</f>
        <v>-1090</v>
      </c>
      <c r="F110" s="9">
        <v>85</v>
      </c>
      <c r="G110" s="9">
        <v>1175</v>
      </c>
      <c r="H110" s="9">
        <f>F110-G110</f>
        <v>-1090</v>
      </c>
      <c r="I110" s="9">
        <v>14100</v>
      </c>
      <c r="J110" s="9">
        <f>IF(I110&lt;&gt;0, (F110/I110)*100, 0)</f>
        <v>0.6028368794326241</v>
      </c>
    </row>
    <row r="111" spans="1:10" x14ac:dyDescent="0.2">
      <c r="A111" s="7" t="s">
        <v>209</v>
      </c>
      <c r="B111" s="7" t="s">
        <v>210</v>
      </c>
      <c r="C111" s="9">
        <v>294</v>
      </c>
      <c r="D111" s="9">
        <v>126.25</v>
      </c>
      <c r="E111" s="9">
        <f>C111-D111</f>
        <v>167.75</v>
      </c>
      <c r="F111" s="9">
        <v>294</v>
      </c>
      <c r="G111" s="9">
        <v>126.25</v>
      </c>
      <c r="H111" s="9">
        <f>F111-G111</f>
        <v>167.75</v>
      </c>
      <c r="I111" s="9">
        <v>1515</v>
      </c>
      <c r="J111" s="9">
        <f>IF(I111&lt;&gt;0, (F111/I111)*100, 0)</f>
        <v>19.405940594059405</v>
      </c>
    </row>
    <row r="112" spans="1:10" s="13" customFormat="1" x14ac:dyDescent="0.2">
      <c r="A112" s="10"/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">
      <c r="A113" s="7" t="s">
        <v>0</v>
      </c>
      <c r="B113" s="7" t="s">
        <v>211</v>
      </c>
      <c r="C113" s="9">
        <f>ROUND(SUBTOTAL(9, C22:C112), 5)</f>
        <v>552348.18000000005</v>
      </c>
      <c r="D113" s="9">
        <f>ROUND(SUBTOTAL(9, D22:D112), 5)</f>
        <v>636853.01</v>
      </c>
      <c r="E113" s="9">
        <f>C113-D113</f>
        <v>-84504.829999999958</v>
      </c>
      <c r="F113" s="9">
        <f>ROUND(SUBTOTAL(9, F22:F112), 5)</f>
        <v>552348.18000000005</v>
      </c>
      <c r="G113" s="9">
        <f>ROUND(SUBTOTAL(9, G22:G112), 5)</f>
        <v>636853.01</v>
      </c>
      <c r="H113" s="9">
        <f>F113-G113</f>
        <v>-84504.829999999958</v>
      </c>
      <c r="I113" s="9">
        <f>ROUND(SUBTOTAL(9, I22:I112), 5)</f>
        <v>6394478.7699999996</v>
      </c>
      <c r="J113" s="9">
        <f>IF(I113&lt;&gt;0, (F113/I113)*100, 0)</f>
        <v>8.637892154578223</v>
      </c>
    </row>
    <row r="114" spans="1:10" s="13" customFormat="1" x14ac:dyDescent="0.2">
      <c r="A114" s="10"/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ht="12" thickBot="1" x14ac:dyDescent="0.25">
      <c r="A115" s="7" t="s">
        <v>0</v>
      </c>
      <c r="B115" s="7" t="s">
        <v>212</v>
      </c>
      <c r="C115" s="8">
        <f>-(ROUND(-C20+C113, 5))</f>
        <v>-499494.04</v>
      </c>
      <c r="D115" s="8">
        <f>-(ROUND(-D20+D113, 5))</f>
        <v>-587147.62</v>
      </c>
      <c r="E115" s="9">
        <f>C115-D115</f>
        <v>87653.580000000016</v>
      </c>
      <c r="F115" s="8">
        <f>-(ROUND(-F20+F113, 5))</f>
        <v>-499494.04</v>
      </c>
      <c r="G115" s="8">
        <f>-(ROUND(-G20+G113, 5))</f>
        <v>-587147.62</v>
      </c>
      <c r="H115" s="9">
        <f>F115-G115</f>
        <v>87653.580000000016</v>
      </c>
      <c r="I115" s="9">
        <f>-(ROUND(-I20+I113, 5))</f>
        <v>-33223.96</v>
      </c>
      <c r="J115" s="9">
        <f>IF(I115&lt;&gt;0, (F115/I115)*100, 0)</f>
        <v>1503.4151257104811</v>
      </c>
    </row>
    <row r="116" spans="1:10" s="13" customFormat="1" ht="12.75" thickTop="1" thickBot="1" x14ac:dyDescent="0.25">
      <c r="A116" s="14"/>
      <c r="B116" s="14"/>
      <c r="C116" s="15"/>
      <c r="D116" s="15"/>
      <c r="E116" s="15"/>
      <c r="F116" s="15"/>
      <c r="G116" s="15"/>
      <c r="H116" s="15"/>
      <c r="I116" s="15"/>
      <c r="J116" s="16"/>
    </row>
    <row r="119" spans="1:10" x14ac:dyDescent="0.2">
      <c r="B119" s="1" t="s">
        <v>216</v>
      </c>
      <c r="C119" s="17">
        <v>102143.05</v>
      </c>
      <c r="F119" s="17">
        <v>102143.05</v>
      </c>
    </row>
    <row r="120" spans="1:10" x14ac:dyDescent="0.2">
      <c r="B120" s="1" t="s">
        <v>217</v>
      </c>
      <c r="C120" s="17">
        <v>2127000</v>
      </c>
      <c r="F120" s="17">
        <v>2127000</v>
      </c>
    </row>
    <row r="121" spans="1:10" x14ac:dyDescent="0.2">
      <c r="B121" s="1" t="s">
        <v>218</v>
      </c>
      <c r="C121" s="17">
        <v>0</v>
      </c>
      <c r="F121" s="17">
        <v>0</v>
      </c>
    </row>
    <row r="122" spans="1:10" x14ac:dyDescent="0.2">
      <c r="B122" s="1" t="s">
        <v>219</v>
      </c>
      <c r="C122" s="17">
        <f>SUM(C115:C121)</f>
        <v>1729649.01</v>
      </c>
      <c r="F122" s="17">
        <f>SUM(F115:F121)</f>
        <v>1729649.01</v>
      </c>
    </row>
    <row r="123" spans="1:10" x14ac:dyDescent="0.2">
      <c r="B123" s="1" t="s">
        <v>220</v>
      </c>
      <c r="C123" s="17">
        <v>0</v>
      </c>
      <c r="F123" s="17">
        <v>0</v>
      </c>
    </row>
    <row r="124" spans="1:10" x14ac:dyDescent="0.2">
      <c r="B124" s="1" t="s">
        <v>221</v>
      </c>
      <c r="C124" s="17">
        <v>0</v>
      </c>
      <c r="F124" s="17">
        <v>0</v>
      </c>
    </row>
    <row r="125" spans="1:10" x14ac:dyDescent="0.2">
      <c r="B125" s="1" t="s">
        <v>222</v>
      </c>
      <c r="C125" s="17"/>
      <c r="F125" s="17">
        <v>0</v>
      </c>
      <c r="H125" s="17"/>
      <c r="I125" s="17"/>
    </row>
    <row r="126" spans="1:10" x14ac:dyDescent="0.2">
      <c r="B126" s="1" t="s">
        <v>223</v>
      </c>
      <c r="C126" s="17">
        <v>0</v>
      </c>
      <c r="F126" s="17">
        <v>0</v>
      </c>
      <c r="H126" s="17"/>
      <c r="I126" s="17"/>
    </row>
    <row r="127" spans="1:10" x14ac:dyDescent="0.2">
      <c r="B127" s="1" t="s">
        <v>224</v>
      </c>
      <c r="C127" s="17">
        <f>SUM(C122:C126)</f>
        <v>1729649.01</v>
      </c>
      <c r="F127" s="17">
        <f>SUM(F122:F126)</f>
        <v>1729649.01</v>
      </c>
      <c r="H127" s="17"/>
      <c r="I127" s="17"/>
    </row>
    <row r="128" spans="1:10" x14ac:dyDescent="0.2">
      <c r="B128" s="1" t="s">
        <v>225</v>
      </c>
      <c r="C128" s="17">
        <v>738027.27</v>
      </c>
      <c r="F128" s="17">
        <v>738027.27</v>
      </c>
      <c r="H128" s="17"/>
      <c r="I128" s="17"/>
    </row>
    <row r="129" spans="2:10" x14ac:dyDescent="0.2">
      <c r="B129" s="1" t="s">
        <v>226</v>
      </c>
      <c r="C129" s="17">
        <v>187582.29</v>
      </c>
      <c r="F129" s="17">
        <v>187582.29</v>
      </c>
      <c r="H129" s="17"/>
      <c r="I129" s="17"/>
    </row>
    <row r="130" spans="2:10" x14ac:dyDescent="0.2">
      <c r="B130" s="1" t="s">
        <v>227</v>
      </c>
      <c r="C130" s="17">
        <v>692197.73</v>
      </c>
      <c r="F130" s="17">
        <v>692197.73</v>
      </c>
      <c r="H130" s="17"/>
      <c r="I130" s="17"/>
    </row>
    <row r="131" spans="2:10" x14ac:dyDescent="0.2">
      <c r="B131" s="1" t="s">
        <v>228</v>
      </c>
      <c r="C131" s="17">
        <f>SUM(C127:C130)</f>
        <v>3347456.3000000003</v>
      </c>
      <c r="F131" s="17">
        <f>SUM(F127:F130)</f>
        <v>3347456.3000000003</v>
      </c>
    </row>
    <row r="132" spans="2:10" x14ac:dyDescent="0.2">
      <c r="C132" s="17"/>
      <c r="F132" s="17"/>
      <c r="G132" s="18"/>
      <c r="I132" s="17"/>
      <c r="J132" s="18"/>
    </row>
  </sheetData>
  <mergeCells count="6">
    <mergeCell ref="A1:H1"/>
    <mergeCell ref="A2:H2"/>
    <mergeCell ref="A3:H3"/>
    <mergeCell ref="A4:H4"/>
    <mergeCell ref="A5:H5"/>
    <mergeCell ref="A6:H6"/>
  </mergeCells>
  <printOptions gridLines="1"/>
  <pageMargins left="0.7" right="0.7" top="0.75" bottom="0.65277777777777801" header="0.3" footer="0.3"/>
  <pageSetup orientation="landscape" r:id="rId1"/>
  <headerFooter>
    <oddFooter>&amp;L&amp;"Times New Roman,Regular"&amp;10&amp;D at &amp;T&amp;R&amp;"Times New Roman,Regular"&amp;10Page: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STMT DETAIL</vt:lpstr>
      <vt:lpstr>'GENERAL FUND STMT DETAIL'!Print_Titles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Riddle</dc:creator>
  <cp:lastModifiedBy>Jeffrey Riddle</cp:lastModifiedBy>
  <cp:lastPrinted>2014-08-06T12:27:22Z</cp:lastPrinted>
  <dcterms:created xsi:type="dcterms:W3CDTF">2014-08-06T12:12:33Z</dcterms:created>
  <dcterms:modified xsi:type="dcterms:W3CDTF">2014-08-06T12:42:19Z</dcterms:modified>
</cp:coreProperties>
</file>